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S:\Kommunikation\Webb\Fabege 3.0\Innehåll\Fastighetsförteckning\"/>
    </mc:Choice>
  </mc:AlternateContent>
  <xr:revisionPtr revIDLastSave="0" documentId="8_{8332AFBC-948E-4C4B-8884-F8AB34471D43}" xr6:coauthVersionLast="45" xr6:coauthVersionMax="45" xr10:uidLastSave="{00000000-0000-0000-0000-000000000000}"/>
  <bookViews>
    <workbookView xWindow="-120" yWindow="-120" windowWidth="29040" windowHeight="15840" tabRatio="327" xr2:uid="{00000000-000D-0000-FFFF-FFFF00000000}"/>
  </bookViews>
  <sheets>
    <sheet name="2020-09-30" sheetId="2" r:id="rId1"/>
  </sheets>
  <externalReferences>
    <externalReference r:id="rId2"/>
    <externalReference r:id="rId3"/>
    <externalReference r:id="rId4"/>
  </externalReferences>
  <definedNames>
    <definedName name="_ColCount">0</definedName>
    <definedName name="_FlowType">"C"</definedName>
    <definedName name="_RowCount">0</definedName>
    <definedName name="_RowType">"A"</definedName>
    <definedName name="AccessDatabase" hidden="1">"G:\EXCEL\PETTER\VAKANS\1996\VAK9609\VAK9609.mdb"</definedName>
    <definedName name="antal">#REF!</definedName>
    <definedName name="Div">#REF!</definedName>
    <definedName name="INPUT1">#REF!</definedName>
    <definedName name="kontogrupp">#REF!</definedName>
    <definedName name="kvartal">[1]Avvikelse!$AB$8</definedName>
    <definedName name="kvartal2">[1]Avvikelse!$AC$8</definedName>
    <definedName name="Mal">#REF!</definedName>
    <definedName name="OBJECTS">[2]INPUT!#REF!</definedName>
    <definedName name="objekt">#REF!</definedName>
    <definedName name="Output1">#REF!</definedName>
    <definedName name="Period">[3]Params!$E$2</definedName>
    <definedName name="Period2">#REF!</definedName>
    <definedName name="Q">#REF!</definedName>
    <definedName name="server">#REF!</definedName>
    <definedName name="wrn.pr3sty." hidden="1">{#N/A,#N/A,FALSE,"intag";#N/A,#N/A,FALSE,"budg";#N/A,#N/A,FALSE,"samtl"}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1" i="2" l="1"/>
  <c r="O111" i="2"/>
  <c r="N111" i="2"/>
  <c r="M111" i="2"/>
  <c r="L111" i="2"/>
  <c r="K111" i="2"/>
  <c r="J111" i="2"/>
  <c r="P114" i="2"/>
  <c r="P110" i="2"/>
  <c r="P109" i="2"/>
  <c r="P108" i="2"/>
  <c r="P107" i="2"/>
  <c r="P111" i="2" s="1"/>
  <c r="P103" i="2"/>
  <c r="P102" i="2"/>
  <c r="P101" i="2"/>
  <c r="P100" i="2"/>
  <c r="P99" i="2"/>
  <c r="P98" i="2"/>
  <c r="P97" i="2"/>
  <c r="P96" i="2"/>
  <c r="P95" i="2"/>
  <c r="P94" i="2"/>
  <c r="P93" i="2"/>
  <c r="P88" i="2"/>
  <c r="P87" i="2"/>
  <c r="P86" i="2"/>
  <c r="P85" i="2"/>
  <c r="P84" i="2"/>
  <c r="P83" i="2"/>
  <c r="P82" i="2"/>
  <c r="P81" i="2"/>
  <c r="P80" i="2"/>
  <c r="P79" i="2"/>
  <c r="P78" i="2"/>
  <c r="P77" i="2"/>
  <c r="P72" i="2"/>
  <c r="P71" i="2"/>
  <c r="P69" i="2"/>
  <c r="P67" i="2"/>
  <c r="P66" i="2"/>
  <c r="P65" i="2"/>
  <c r="P64" i="2"/>
  <c r="P60" i="2"/>
  <c r="P59" i="2"/>
  <c r="P58" i="2"/>
  <c r="P57" i="2"/>
  <c r="P56" i="2"/>
  <c r="P55" i="2"/>
  <c r="P54" i="2"/>
  <c r="P53" i="2"/>
  <c r="P52" i="2"/>
  <c r="P51" i="2"/>
  <c r="P50" i="2"/>
  <c r="P49" i="2"/>
  <c r="P48" i="2"/>
  <c r="P47" i="2"/>
  <c r="P46" i="2"/>
  <c r="P45" i="2"/>
  <c r="P44" i="2"/>
  <c r="P43" i="2"/>
  <c r="P42" i="2"/>
  <c r="P41" i="2"/>
  <c r="P40" i="2"/>
  <c r="P39" i="2"/>
  <c r="P38" i="2"/>
  <c r="P37" i="2"/>
  <c r="P36" i="2"/>
  <c r="P35" i="2"/>
  <c r="P31" i="2"/>
  <c r="P30" i="2"/>
  <c r="P29" i="2"/>
  <c r="P28" i="2"/>
  <c r="P27" i="2"/>
  <c r="P26" i="2"/>
  <c r="P25" i="2"/>
  <c r="P24" i="2"/>
  <c r="P23" i="2"/>
  <c r="P22" i="2"/>
  <c r="P21" i="2"/>
  <c r="P20" i="2"/>
  <c r="P19" i="2"/>
  <c r="P18" i="2"/>
  <c r="P17" i="2"/>
  <c r="P16" i="2"/>
  <c r="P15" i="2"/>
  <c r="P14" i="2"/>
  <c r="P13" i="2"/>
  <c r="P12" i="2"/>
  <c r="P11" i="2"/>
  <c r="P10" i="2"/>
  <c r="P9" i="2"/>
  <c r="P8" i="2"/>
  <c r="P7" i="2"/>
  <c r="P6" i="2"/>
  <c r="K70" i="2" l="1"/>
  <c r="P70" i="2" s="1"/>
  <c r="P5" i="2" l="1"/>
  <c r="N115" i="2" l="1"/>
  <c r="J89" i="2" l="1"/>
  <c r="L68" i="2" l="1"/>
  <c r="P68" i="2" s="1"/>
  <c r="A107" i="2" l="1"/>
  <c r="A108" i="2" s="1"/>
  <c r="A109" i="2" s="1"/>
  <c r="A110" i="2" s="1"/>
  <c r="A78" i="2" l="1"/>
  <c r="A79" i="2" s="1"/>
  <c r="Q115" i="2" l="1"/>
  <c r="O115" i="2"/>
  <c r="M115" i="2"/>
  <c r="L115" i="2"/>
  <c r="K115" i="2"/>
  <c r="Q104" i="2"/>
  <c r="O104" i="2"/>
  <c r="N104" i="2"/>
  <c r="M104" i="2"/>
  <c r="K104" i="2"/>
  <c r="Q89" i="2"/>
  <c r="O89" i="2"/>
  <c r="N89" i="2"/>
  <c r="M89" i="2"/>
  <c r="L89" i="2"/>
  <c r="K89" i="2"/>
  <c r="Q73" i="2"/>
  <c r="O73" i="2"/>
  <c r="N73" i="2"/>
  <c r="M73" i="2"/>
  <c r="L73" i="2"/>
  <c r="K73" i="2"/>
  <c r="Q61" i="2"/>
  <c r="O61" i="2"/>
  <c r="N61" i="2"/>
  <c r="M61" i="2"/>
  <c r="L61" i="2"/>
  <c r="K61" i="2"/>
  <c r="Q32" i="2"/>
  <c r="O32" i="2"/>
  <c r="N32" i="2"/>
  <c r="M32" i="2"/>
  <c r="L32" i="2"/>
  <c r="K32" i="2"/>
  <c r="L104" i="2"/>
  <c r="L90" i="2" l="1"/>
  <c r="L117" i="2" s="1"/>
  <c r="P89" i="2"/>
  <c r="N90" i="2"/>
  <c r="N117" i="2" s="1"/>
  <c r="K90" i="2"/>
  <c r="K117" i="2" s="1"/>
  <c r="O90" i="2"/>
  <c r="O117" i="2" s="1"/>
  <c r="Q90" i="2"/>
  <c r="Q117" i="2" s="1"/>
  <c r="M90" i="2"/>
  <c r="M117" i="2" s="1"/>
  <c r="J115" i="2"/>
  <c r="J104" i="2"/>
  <c r="J73" i="2"/>
  <c r="J61" i="2"/>
  <c r="J32" i="2"/>
  <c r="A80" i="2"/>
  <c r="A81" i="2" s="1"/>
  <c r="A82" i="2" s="1"/>
  <c r="A84" i="2" l="1"/>
  <c r="A85" i="2" s="1"/>
  <c r="A86" i="2" s="1"/>
  <c r="A87" i="2" s="1"/>
  <c r="A88" i="2" s="1"/>
  <c r="A83" i="2"/>
  <c r="J90" i="2"/>
  <c r="J117" i="2" s="1"/>
  <c r="P115" i="2" l="1"/>
  <c r="P104" i="2"/>
  <c r="P32" i="2"/>
  <c r="P61" i="2"/>
  <c r="P73" i="2"/>
  <c r="P90" i="2" l="1"/>
  <c r="P117" i="2" s="1"/>
  <c r="A65" i="2"/>
  <c r="A66" i="2" s="1"/>
  <c r="A67" i="2" s="1"/>
  <c r="A68" i="2" s="1"/>
  <c r="A69" i="2" s="1"/>
  <c r="A70" i="2" s="1"/>
  <c r="A71" i="2" s="1"/>
  <c r="A72" i="2" s="1"/>
  <c r="A94" i="2" l="1"/>
  <c r="A95" i="2" s="1"/>
  <c r="A96" i="2" s="1"/>
  <c r="A97" i="2" s="1"/>
  <c r="A98" i="2" s="1"/>
  <c r="A99" i="2" s="1"/>
  <c r="A100" i="2" s="1"/>
  <c r="A101" i="2" s="1"/>
  <c r="A102" i="2" s="1"/>
  <c r="A103" i="2" s="1"/>
  <c r="A35" i="2" l="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l="1"/>
  <c r="A117" i="2" s="1"/>
</calcChain>
</file>

<file path=xl/sharedStrings.xml><?xml version="1.0" encoding="utf-8"?>
<sst xmlns="http://schemas.openxmlformats.org/spreadsheetml/2006/main" count="400" uniqueCount="272">
  <si>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</si>
  <si>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</si>
  <si>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</si>
  <si>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</si>
  <si>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</si>
  <si>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</si>
  <si>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</si>
  <si>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</si>
  <si>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</si>
  <si>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</si>
  <si>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</si>
  <si>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</si>
  <si>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</si>
  <si>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</si>
  <si>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</si>
  <si>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</si>
  <si>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</si>
  <si>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</si>
  <si>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</si>
  <si>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</si>
  <si>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</si>
  <si>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</si>
  <si>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</si>
  <si>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</si>
  <si>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</si>
  <si>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</si>
  <si>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</si>
  <si>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</si>
  <si>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</si>
  <si>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</si>
  <si>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</si>
  <si>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</si>
  <si>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</si>
  <si>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</si>
  <si>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</si>
  <si>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</si>
  <si>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</si>
  <si>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</si>
  <si>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</si>
  <si>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</si>
  <si>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</si>
  <si>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</si>
  <si>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</si>
  <si>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</si>
  <si>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</si>
  <si>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</si>
  <si>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</si>
  <si>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</si>
  <si>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</si>
  <si>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</si>
  <si>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</si>
  <si>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</si>
  <si>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</si>
  <si>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</si>
  <si>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</si>
  <si>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</si>
  <si>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</si>
  <si>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</si>
  <si>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</si>
  <si>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</si>
  <si>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</si>
  <si>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</si>
  <si>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</si>
  <si>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</si>
  <si>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</si>
  <si>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</si>
  <si>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</si>
  <si>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</si>
  <si>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</si>
  <si>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</si>
  <si>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</si>
  <si>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</si>
  <si>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</si>
  <si>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</si>
  <si>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</si>
  <si>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</si>
  <si>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</si>
  <si>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</si>
  <si>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</si>
  <si>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</si>
  <si>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</si>
  <si>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</si>
  <si>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</si>
  <si>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</si>
  <si>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</si>
  <si>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</si>
  <si>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</si>
  <si>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</si>
  <si>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</si>
  <si>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</si>
  <si>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</si>
  <si>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</si>
  <si>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</si>
  <si>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</si>
  <si>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</si>
  <si>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</si>
  <si>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</si>
  <si>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</si>
  <si>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</si>
  <si>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</si>
  <si>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</si>
  <si>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</si>
  <si>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</si>
  <si>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</si>
  <si>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</si>
  <si>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</si>
  <si>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</si>
  <si>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</si>
  <si>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</si>
  <si>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</si>
  <si>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</si>
  <si>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</si>
  <si>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</si>
  <si>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</si>
  <si>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</si>
  <si>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</si>
  <si>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</si>
  <si>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</si>
  <si>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</si>
  <si>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</si>
  <si>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</si>
  <si>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</si>
  <si>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</si>
  <si>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</si>
  <si>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</si>
  <si>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</si>
  <si>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</si>
  <si>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</si>
  <si>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</si>
  <si>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</si>
  <si>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</si>
  <si>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</si>
  <si>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</si>
  <si>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</si>
  <si>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</si>
  <si>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</si>
  <si>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</si>
  <si>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</si>
  <si>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</si>
  <si>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</si>
  <si>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</si>
  <si>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</si>
  <si>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</si>
  <si>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</si>
  <si>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</si>
  <si>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</si>
  <si>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</si>
  <si>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</si>
  <si>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</si>
  <si>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</si>
  <si>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</si>
  <si>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</si>
  <si>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</si>
  <si>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</si>
  <si>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</si>
  <si>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</si>
  <si>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</si>
  <si>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</si>
  <si>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</si>
  <si>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</si>
  <si>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</si>
  <si>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</si>
  <si>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</si>
  <si>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</si>
  <si>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</si>
  <si>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</si>
  <si>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</si>
  <si>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</si>
  <si>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</si>
  <si>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</si>
  <si>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</si>
  <si>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</si>
  <si>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</si>
  <si>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</si>
  <si>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</si>
  <si>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</si>
  <si>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</si>
  <si>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</si>
  <si>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</si>
  <si>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</si>
  <si>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</si>
  <si>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</si>
  <si>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</si>
  <si>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</si>
  <si>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</si>
  <si>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</si>
  <si>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</si>
  <si>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</si>
  <si>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</si>
  <si>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</si>
  <si>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</si>
  <si>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</si>
  <si>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</si>
  <si>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</si>
  <si>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</si>
  <si>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</si>
  <si>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</si>
  <si>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</si>
  <si>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</si>
  <si>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</si>
  <si>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</si>
  <si>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</si>
  <si>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</si>
  <si>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</si>
  <si>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</si>
  <si>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</si>
  <si>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</si>
  <si>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</si>
  <si>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r>
      <t xml:space="preserve">Hagalund 2:2 </t>
    </r>
    <r>
      <rPr>
        <vertAlign val="superscript"/>
        <sz val="8"/>
        <color theme="1"/>
        <rFont val="Arial"/>
        <family val="2"/>
      </rPr>
      <t>2)</t>
    </r>
  </si>
  <si>
    <r>
      <t xml:space="preserve">Stora Frösunda 2 </t>
    </r>
    <r>
      <rPr>
        <vertAlign val="superscript"/>
        <sz val="8"/>
        <color theme="1"/>
        <rFont val="Arial"/>
        <family val="2"/>
      </rPr>
      <t>1)</t>
    </r>
  </si>
  <si>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</si>
  <si>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</si>
  <si>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</si>
  <si>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</si>
  <si>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</si>
  <si>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</si>
  <si>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</si>
  <si>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</si>
  <si>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</si>
  <si>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</si>
  <si>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</si>
  <si>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</si>
  <si>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</si>
  <si>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</si>
  <si>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t>Sadelplatsen 1</t>
  </si>
  <si>
    <t>Solna Nationlarenan 8</t>
  </si>
  <si>
    <t>Stjärntorget 1, Råsta strandväg 15C, Evenemangsgatan 2C</t>
  </si>
  <si>
    <t>Evenemangsgatan 32</t>
  </si>
  <si>
    <t>Vallgatan 11</t>
  </si>
  <si>
    <t>Distansen 6</t>
  </si>
  <si>
    <t>Distansen 7</t>
  </si>
  <si>
    <t>Fortet 2</t>
  </si>
  <si>
    <t>Nationalarenan 3</t>
  </si>
  <si>
    <r>
      <t xml:space="preserve">Distansen 4 </t>
    </r>
    <r>
      <rPr>
        <vertAlign val="superscript"/>
        <sz val="8"/>
        <color theme="1"/>
        <rFont val="Arial"/>
        <family val="2"/>
      </rPr>
      <t>2)</t>
    </r>
  </si>
  <si>
    <t>Ulriksdal</t>
  </si>
  <si>
    <t>Kolonnvägen 43-55</t>
  </si>
  <si>
    <t>Kolonnvägen 57-59</t>
  </si>
  <si>
    <t>Råsundavägen 1-3, Hagavägen 1</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</si>
  <si>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</si>
  <si>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</si>
  <si>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</si>
  <si>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</si>
  <si>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</si>
  <si>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</si>
  <si>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Solnavägen 37, Idrottsgatan 7</t>
  </si>
  <si>
    <t>FLEMINGSBERG</t>
  </si>
  <si>
    <t>Total Flemingsberg</t>
  </si>
  <si>
    <t>Flemingsberg</t>
  </si>
  <si>
    <t>Jonvägen 1, 3; Elektronvägen 2, 4, 6; Regulatorvägen 6, 8</t>
  </si>
  <si>
    <t>Regulatorvägen 15</t>
  </si>
  <si>
    <r>
      <t xml:space="preserve">Batteriet 4 </t>
    </r>
    <r>
      <rPr>
        <vertAlign val="superscript"/>
        <sz val="8"/>
        <color theme="1"/>
        <rFont val="Arial"/>
        <family val="2"/>
      </rPr>
      <t>2)</t>
    </r>
  </si>
  <si>
    <t>Regulatorvägen 17</t>
  </si>
  <si>
    <t>Påsen 1</t>
  </si>
  <si>
    <t>Textilgatan 41-43</t>
  </si>
  <si>
    <t>Hörnan 1</t>
  </si>
  <si>
    <t>Orgeln 7</t>
  </si>
  <si>
    <t>Pyramiden 4</t>
  </si>
  <si>
    <t>Signalen 3</t>
  </si>
  <si>
    <t>Trikåfabriken 9</t>
  </si>
  <si>
    <r>
      <t xml:space="preserve">Järva 3:7 </t>
    </r>
    <r>
      <rPr>
        <vertAlign val="superscript"/>
        <sz val="8"/>
        <color theme="1"/>
        <rFont val="Arial"/>
        <family val="2"/>
      </rPr>
      <t>2)</t>
    </r>
  </si>
  <si>
    <r>
      <t xml:space="preserve">Järva 4:17 </t>
    </r>
    <r>
      <rPr>
        <vertAlign val="superscript"/>
        <sz val="8"/>
        <color theme="1"/>
        <rFont val="Arial"/>
        <family val="2"/>
      </rPr>
      <t>2)</t>
    </r>
  </si>
  <si>
    <r>
      <t xml:space="preserve">Kairo 1 </t>
    </r>
    <r>
      <rPr>
        <vertAlign val="superscript"/>
        <sz val="8"/>
        <color theme="1"/>
        <rFont val="Arial"/>
        <family val="2"/>
      </rPr>
      <t>1)</t>
    </r>
  </si>
  <si>
    <r>
      <t xml:space="preserve">Poolen 1 </t>
    </r>
    <r>
      <rPr>
        <vertAlign val="superscript"/>
        <sz val="8"/>
        <color theme="1"/>
        <rFont val="Arial"/>
        <family val="2"/>
      </rPr>
      <t>2)</t>
    </r>
  </si>
  <si>
    <r>
      <t xml:space="preserve">Yrket 3 </t>
    </r>
    <r>
      <rPr>
        <vertAlign val="superscript"/>
        <sz val="8"/>
        <color theme="1"/>
        <rFont val="Arial"/>
        <family val="2"/>
      </rPr>
      <t>1)</t>
    </r>
  </si>
  <si>
    <r>
      <t xml:space="preserve">Klacken 1 </t>
    </r>
    <r>
      <rPr>
        <vertAlign val="superscript"/>
        <sz val="8"/>
        <color theme="1"/>
        <rFont val="Arial"/>
        <family val="2"/>
      </rPr>
      <t>2)</t>
    </r>
  </si>
  <si>
    <r>
      <t xml:space="preserve">Lagern 2 </t>
    </r>
    <r>
      <rPr>
        <vertAlign val="superscript"/>
        <sz val="8"/>
        <color theme="1"/>
        <rFont val="Arial"/>
        <family val="2"/>
      </rPr>
      <t>3)</t>
    </r>
  </si>
  <si>
    <t>Property listing per 30 September 2020</t>
  </si>
  <si>
    <t>Property listing shows the properties Fabege owns per 30 September 2020</t>
  </si>
  <si>
    <t>Elektronvägen 1</t>
  </si>
  <si>
    <r>
      <t xml:space="preserve">Regulatorn 1 </t>
    </r>
    <r>
      <rPr>
        <vertAlign val="superscript"/>
        <sz val="8"/>
        <color theme="1"/>
        <rFont val="Arial"/>
        <family val="2"/>
      </rPr>
      <t>1)</t>
    </r>
  </si>
  <si>
    <r>
      <t xml:space="preserve">Regulatorn 2 </t>
    </r>
    <r>
      <rPr>
        <vertAlign val="superscript"/>
        <sz val="8"/>
        <color theme="1"/>
        <rFont val="Arial"/>
        <family val="2"/>
      </rPr>
      <t>1)</t>
    </r>
  </si>
  <si>
    <r>
      <t xml:space="preserve">Batteriet 3 </t>
    </r>
    <r>
      <rPr>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</si>
</sst>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_-* #,##0.00\ _k_r_-;\-* #,##0.00\ _k_r_-;_-* &quot;-&quot;??\ _k_r_-;_-@_-"/>
    <numFmt numFmtId="165" formatCode="#,##0;[Red]&quot;-&quot;#,##0"/>
    <numFmt numFmtId="166" formatCode="0.0"/>
    <numFmt numFmtId="167"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5"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6" fontId="20" fillId="0" borderId="0"/>
    <xf numFmtId="0" fontId="6" fillId="0" borderId="0" applyNumberFormat="0" applyFill="0" applyBorder="0" applyAlignment="0" applyProtection="0"/>
    <xf numFmtId="0" fontId="19" fillId="0" borderId="22"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18">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3" fontId="22" fillId="0" borderId="0" xfId="0" applyNumberFormat="1" applyFont="1" applyFill="1" applyAlignment="1">
      <alignment horizontal="right"/>
    </xf>
    <xf numFmtId="0" fontId="36" fillId="4" borderId="9" xfId="0" applyFont="1" applyFill="1" applyBorder="1" applyAlignment="1">
      <alignment vertical="center"/>
    </xf>
    <xf numFmtId="0" fontId="0" fillId="0" borderId="9" xfId="0" applyBorder="1" applyAlignment="1"/>
  </cellXfs>
  <cellStyles count="74">
    <cellStyle name="20% - Accent1" xfId="17" xr:uid="{00000000-0005-0000-0000-000000000000}"/>
    <cellStyle name="20% - Accent2" xfId="18" xr:uid="{00000000-0005-0000-0000-000001000000}"/>
    <cellStyle name="20% - Accent3" xfId="19" xr:uid="{00000000-0005-0000-0000-000002000000}"/>
    <cellStyle name="20% - Accent4" xfId="20" xr:uid="{00000000-0005-0000-0000-000003000000}"/>
    <cellStyle name="20% - Accent5" xfId="21" xr:uid="{00000000-0005-0000-0000-000004000000}"/>
    <cellStyle name="20% - Accent6" xfId="22" xr:uid="{00000000-0005-0000-0000-000005000000}"/>
    <cellStyle name="40% - Accent1" xfId="23" xr:uid="{00000000-0005-0000-0000-000006000000}"/>
    <cellStyle name="40% - Accent2" xfId="24" xr:uid="{00000000-0005-0000-0000-000007000000}"/>
    <cellStyle name="40% - Accent3" xfId="25" xr:uid="{00000000-0005-0000-0000-000008000000}"/>
    <cellStyle name="40% - Accent4" xfId="26" xr:uid="{00000000-0005-0000-0000-000009000000}"/>
    <cellStyle name="40% - Accent5" xfId="27" xr:uid="{00000000-0005-0000-0000-00000A000000}"/>
    <cellStyle name="40% - Accent6" xfId="28" xr:uid="{00000000-0005-0000-0000-00000B000000}"/>
    <cellStyle name="40% - Dekorfärg1 2" xfId="3" xr:uid="{00000000-0005-0000-0000-00000C000000}"/>
    <cellStyle name="60% - Accent1" xfId="29" xr:uid="{00000000-0005-0000-0000-00000D000000}"/>
    <cellStyle name="60% - Accent2" xfId="30" xr:uid="{00000000-0005-0000-0000-00000E000000}"/>
    <cellStyle name="60% - Accent3" xfId="31" xr:uid="{00000000-0005-0000-0000-00000F000000}"/>
    <cellStyle name="60% - Accent4" xfId="32" xr:uid="{00000000-0005-0000-0000-000010000000}"/>
    <cellStyle name="60% - Accent5" xfId="33" xr:uid="{00000000-0005-0000-0000-000011000000}"/>
    <cellStyle name="60% - Accent6" xfId="34" xr:uid="{00000000-0005-0000-0000-000012000000}"/>
    <cellStyle name="Accent1" xfId="35" xr:uid="{00000000-0005-0000-0000-000013000000}"/>
    <cellStyle name="Accent2" xfId="36" xr:uid="{00000000-0005-0000-0000-000014000000}"/>
    <cellStyle name="Accent3" xfId="37" xr:uid="{00000000-0005-0000-0000-000015000000}"/>
    <cellStyle name="Accent4" xfId="38" xr:uid="{00000000-0005-0000-0000-000016000000}"/>
    <cellStyle name="Accent5" xfId="39" xr:uid="{00000000-0005-0000-0000-000017000000}"/>
    <cellStyle name="Accent6" xfId="40" xr:uid="{00000000-0005-0000-0000-000018000000}"/>
    <cellStyle name="Bad" xfId="41" xr:uid="{00000000-0005-0000-0000-000019000000}"/>
    <cellStyle name="Calculation" xfId="42" xr:uid="{00000000-0005-0000-0000-00001A000000}"/>
    <cellStyle name="Check Cell" xfId="43" xr:uid="{00000000-0005-0000-0000-00001B000000}"/>
    <cellStyle name="Explanatory Text" xfId="44" xr:uid="{00000000-0005-0000-0000-00001C000000}"/>
    <cellStyle name="Färg2 2" xfId="5" xr:uid="{00000000-0005-0000-0000-00001D000000}"/>
    <cellStyle name="Good" xfId="45" xr:uid="{00000000-0005-0000-0000-00001E000000}"/>
    <cellStyle name="Heading 1" xfId="46" xr:uid="{00000000-0005-0000-0000-00001F000000}"/>
    <cellStyle name="Heading 2" xfId="47" xr:uid="{00000000-0005-0000-0000-000020000000}"/>
    <cellStyle name="Heading 3" xfId="48" xr:uid="{00000000-0005-0000-0000-000021000000}"/>
    <cellStyle name="Heading 4" xfId="49" xr:uid="{00000000-0005-0000-0000-000022000000}"/>
    <cellStyle name="Heltal" xfId="50" xr:uid="{00000000-0005-0000-0000-000023000000}"/>
    <cellStyle name="Input" xfId="51" xr:uid="{00000000-0005-0000-0000-000024000000}"/>
    <cellStyle name="Komma (0)" xfId="52" xr:uid="{00000000-0005-0000-0000-000025000000}"/>
    <cellStyle name="Linked Cell" xfId="53" xr:uid="{00000000-0005-0000-0000-000026000000}"/>
    <cellStyle name="Normal" xfId="0" builtinId="0"/>
    <cellStyle name="Normal 10" xfId="71" xr:uid="{00000000-0005-0000-0000-000028000000}"/>
    <cellStyle name="Normal 11" xfId="72" xr:uid="{00000000-0005-0000-0000-000029000000}"/>
    <cellStyle name="Normal 12" xfId="73" xr:uid="{00000000-0005-0000-0000-00002A000000}"/>
    <cellStyle name="Normal 2" xfId="2" xr:uid="{00000000-0005-0000-0000-00002B000000}"/>
    <cellStyle name="Normal 2 2" xfId="6" xr:uid="{00000000-0005-0000-0000-00002C000000}"/>
    <cellStyle name="Normal 2 2 2" xfId="70" xr:uid="{00000000-0005-0000-0000-00002D000000}"/>
    <cellStyle name="Normal 3" xfId="7" xr:uid="{00000000-0005-0000-0000-00002E000000}"/>
    <cellStyle name="Normal 4" xfId="8" xr:uid="{00000000-0005-0000-0000-00002F000000}"/>
    <cellStyle name="Normal 5" xfId="9" xr:uid="{00000000-0005-0000-0000-000030000000}"/>
    <cellStyle name="Normal 6" xfId="15" xr:uid="{00000000-0005-0000-0000-000031000000}"/>
    <cellStyle name="Normal 7" xfId="64" xr:uid="{00000000-0005-0000-0000-000032000000}"/>
    <cellStyle name="Normal 8" xfId="65" xr:uid="{00000000-0005-0000-0000-000033000000}"/>
    <cellStyle name="Normal 9" xfId="68" xr:uid="{00000000-0005-0000-0000-000034000000}"/>
    <cellStyle name="Normal_aktuellt_bestånd_021231_Holm" xfId="1" xr:uid="{00000000-0005-0000-0000-000035000000}"/>
    <cellStyle name="Note" xfId="54" xr:uid="{00000000-0005-0000-0000-000036000000}"/>
    <cellStyle name="Output" xfId="55" xr:uid="{00000000-0005-0000-0000-000037000000}"/>
    <cellStyle name="Proc en dec" xfId="56" xr:uid="{00000000-0005-0000-0000-000038000000}"/>
    <cellStyle name="Procent 2" xfId="4" xr:uid="{00000000-0005-0000-0000-000039000000}"/>
    <cellStyle name="Procent 2 2" xfId="10" xr:uid="{00000000-0005-0000-0000-00003A000000}"/>
    <cellStyle name="Procent 3" xfId="11" xr:uid="{00000000-0005-0000-0000-00003B000000}"/>
    <cellStyle name="Procent 3 2" xfId="69" xr:uid="{00000000-0005-0000-0000-00003C000000}"/>
    <cellStyle name="Procent 4" xfId="12" xr:uid="{00000000-0005-0000-0000-00003D000000}"/>
    <cellStyle name="Procent 4 2" xfId="67" xr:uid="{00000000-0005-0000-0000-00003E000000}"/>
    <cellStyle name="Procent 5" xfId="13" xr:uid="{00000000-0005-0000-0000-00003F000000}"/>
    <cellStyle name="Procent 6" xfId="16" xr:uid="{00000000-0005-0000-0000-000040000000}"/>
    <cellStyle name="Procent 7" xfId="66" xr:uid="{00000000-0005-0000-0000-000041000000}"/>
    <cellStyle name="Title" xfId="57" xr:uid="{00000000-0005-0000-0000-000042000000}"/>
    <cellStyle name="Total" xfId="58" xr:uid="{00000000-0005-0000-0000-000043000000}"/>
    <cellStyle name="Tre dec %" xfId="59" xr:uid="{00000000-0005-0000-0000-000044000000}"/>
    <cellStyle name="Tusental (0)_1264" xfId="60" xr:uid="{00000000-0005-0000-0000-000045000000}"/>
    <cellStyle name="Tusental 2" xfId="14" xr:uid="{00000000-0005-0000-0000-000046000000}"/>
    <cellStyle name="Två dec" xfId="61" xr:uid="{00000000-0005-0000-0000-000047000000}"/>
    <cellStyle name="Valuta (0)_1264" xfId="62" xr:uid="{00000000-0005-0000-0000-000048000000}"/>
    <cellStyle name="Warning Text" xfId="63"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949710</xdr:colOff>
      <xdr:row>0</xdr:row>
      <xdr:rowOff>0</xdr:rowOff>
    </xdr:from>
    <xdr:to>
      <xdr:col>16</xdr:col>
      <xdr:colOff>864680</xdr:colOff>
      <xdr:row>0</xdr:row>
      <xdr:rowOff>552450</xdr:rowOff>
    </xdr:to>
    <xdr:pic>
      <xdr:nvPicPr>
        <xdr:cNvPr id="3" name="Bildobjekt 2" descr="fabege-logo-white.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5607004" y="0"/>
          <a:ext cx="1147617"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5"/>
  <sheetViews>
    <sheetView showGridLines="0" tabSelected="1" zoomScale="85" zoomScaleNormal="85" workbookViewId="0">
      <pane ySplit="3" topLeftCell="A4" activePane="bottomLeft" state="frozenSplit"/>
      <selection pane="bottomLeft"/>
    </sheetView>
  </sheetViews>
  <sheetFormatPr defaultRowHeight="11.25" outlineLevelCol="1"/>
  <cols>
    <col min="1" max="1" width="6" style="102" customWidth="1"/>
    <col min="2" max="2" width="6" style="99" hidden="1" customWidth="1" outlineLevel="1"/>
    <col min="3" max="3" width="8.42578125" style="99" hidden="1" customWidth="1" outlineLevel="1"/>
    <col min="4" max="4" width="27" style="100" customWidth="1" collapsed="1"/>
    <col min="5" max="5" width="29.5703125" style="40" hidden="1" customWidth="1"/>
    <col min="6" max="6" width="16" style="40" bestFit="1" customWidth="1"/>
    <col min="7" max="7" width="56.85546875" style="101" customWidth="1"/>
    <col min="8" max="8" width="14.28515625" style="40" hidden="1" customWidth="1"/>
    <col min="9" max="9" width="11.42578125" style="40" customWidth="1"/>
    <col min="10" max="10" width="14.5703125" style="40" customWidth="1"/>
    <col min="11" max="11" width="17.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6384" width="9.140625" style="40"/>
  </cols>
  <sheetData>
    <row r="1" spans="1:18" s="4" customFormat="1" ht="57.75" customHeight="1" thickBot="1">
      <c r="A1" s="1"/>
      <c r="B1" s="2"/>
      <c r="C1" s="3"/>
      <c r="D1" s="116" t="s">
        <v>266</v>
      </c>
      <c r="E1" s="117"/>
      <c r="F1" s="117"/>
      <c r="G1" s="117"/>
      <c r="H1" s="3"/>
      <c r="I1" s="3"/>
      <c r="J1" s="110"/>
      <c r="K1" s="3"/>
      <c r="L1" s="3"/>
      <c r="M1" s="3"/>
      <c r="N1" s="3"/>
      <c r="O1" s="3"/>
      <c r="P1" s="3"/>
      <c r="Q1" s="3"/>
    </row>
    <row r="2" spans="1:18" s="4" customFormat="1" ht="22.5">
      <c r="A2" s="5"/>
      <c r="B2" s="6"/>
      <c r="C2" s="7"/>
      <c r="D2" s="8"/>
      <c r="E2" s="9"/>
      <c r="F2" s="7"/>
      <c r="G2" s="10"/>
      <c r="H2" s="11" t="s">
        <v>47</v>
      </c>
      <c r="I2" s="107" t="s">
        <v>180</v>
      </c>
      <c r="J2" s="12" t="s">
        <v>182</v>
      </c>
      <c r="K2" s="13" t="s">
        <v>184</v>
      </c>
      <c r="L2" s="14" t="s">
        <v>185</v>
      </c>
      <c r="M2" s="13" t="s">
        <v>186</v>
      </c>
      <c r="N2" s="13" t="s">
        <v>187</v>
      </c>
      <c r="O2" s="14" t="s">
        <v>188</v>
      </c>
      <c r="P2" s="14" t="s">
        <v>189</v>
      </c>
      <c r="Q2" s="15" t="s">
        <v>190</v>
      </c>
    </row>
    <row r="3" spans="1:18" s="4" customFormat="1" ht="12" thickBot="1">
      <c r="A3" s="16"/>
      <c r="B3" s="17" t="s">
        <v>125</v>
      </c>
      <c r="C3" s="18" t="s">
        <v>135</v>
      </c>
      <c r="D3" s="19"/>
      <c r="E3" s="20"/>
      <c r="F3" s="18" t="s">
        <v>178</v>
      </c>
      <c r="G3" s="21" t="s">
        <v>179</v>
      </c>
      <c r="H3" s="22" t="s">
        <v>48</v>
      </c>
      <c r="I3" s="23" t="s">
        <v>181</v>
      </c>
      <c r="J3" s="24" t="s">
        <v>183</v>
      </c>
      <c r="K3" s="23" t="s">
        <v>183</v>
      </c>
      <c r="L3" s="23" t="s">
        <v>183</v>
      </c>
      <c r="M3" s="23" t="s">
        <v>183</v>
      </c>
      <c r="N3" s="23" t="s">
        <v>183</v>
      </c>
      <c r="O3" s="23" t="s">
        <v>183</v>
      </c>
      <c r="P3" s="23" t="s">
        <v>183</v>
      </c>
      <c r="Q3" s="25">
        <v>43830</v>
      </c>
    </row>
    <row r="4" spans="1:18" s="32" customFormat="1" ht="19.5" customHeight="1">
      <c r="A4" s="26"/>
      <c r="B4" s="27"/>
      <c r="C4" s="27"/>
      <c r="D4" s="28" t="s">
        <v>206</v>
      </c>
      <c r="E4" s="29"/>
      <c r="F4" s="29"/>
      <c r="G4" s="30"/>
      <c r="H4" s="27"/>
      <c r="I4" s="31"/>
      <c r="J4" s="31"/>
      <c r="K4" s="31"/>
      <c r="L4" s="31"/>
      <c r="M4" s="31"/>
      <c r="N4" s="31"/>
      <c r="O4" s="31"/>
      <c r="P4" s="31"/>
      <c r="Q4" s="112"/>
    </row>
    <row r="5" spans="1:18" ht="28.5" customHeight="1">
      <c r="A5" s="33">
        <v>1</v>
      </c>
      <c r="B5" s="34">
        <v>4430</v>
      </c>
      <c r="C5" s="34">
        <v>1</v>
      </c>
      <c r="D5" s="35" t="s">
        <v>166</v>
      </c>
      <c r="E5" s="32" t="s">
        <v>0</v>
      </c>
      <c r="F5" s="35" t="s">
        <v>49</v>
      </c>
      <c r="G5" s="36" t="s">
        <v>50</v>
      </c>
      <c r="H5" s="37"/>
      <c r="I5" s="38" t="s">
        <v>51</v>
      </c>
      <c r="J5" s="105">
        <v>25191</v>
      </c>
      <c r="K5" s="105">
        <v>680</v>
      </c>
      <c r="L5" s="105">
        <v>1656</v>
      </c>
      <c r="M5" s="105">
        <v>0</v>
      </c>
      <c r="N5" s="105">
        <v>0</v>
      </c>
      <c r="O5" s="105">
        <v>818</v>
      </c>
      <c r="P5" s="39">
        <f>J5+K5+L5+M5+N5+O5</f>
        <v>28345</v>
      </c>
      <c r="Q5" s="39">
        <v>955000</v>
      </c>
      <c r="R5" s="111"/>
    </row>
    <row r="6" spans="1:18">
      <c r="A6" s="33">
        <f>A5+1</f>
        <v>2</v>
      </c>
      <c r="B6" s="34">
        <v>5410</v>
      </c>
      <c r="C6" s="34">
        <v>1</v>
      </c>
      <c r="D6" s="41" t="s">
        <v>127</v>
      </c>
      <c r="E6" s="32" t="s">
        <v>1</v>
      </c>
      <c r="F6" s="32" t="s">
        <v>49</v>
      </c>
      <c r="G6" s="42" t="s">
        <v>52</v>
      </c>
      <c r="H6" s="37"/>
      <c r="I6" s="35">
        <v>1963</v>
      </c>
      <c r="J6" s="105">
        <v>13931</v>
      </c>
      <c r="K6" s="105">
        <v>974</v>
      </c>
      <c r="L6" s="105">
        <v>2254</v>
      </c>
      <c r="M6" s="105">
        <v>0</v>
      </c>
      <c r="N6" s="105">
        <v>0</v>
      </c>
      <c r="O6" s="105">
        <v>8821</v>
      </c>
      <c r="P6" s="39">
        <f t="shared" ref="P6:P31" si="0">J6+K6+L6+M6+N6+O6</f>
        <v>25980</v>
      </c>
      <c r="Q6" s="39">
        <v>559000</v>
      </c>
      <c r="R6" s="111"/>
    </row>
    <row r="7" spans="1:18">
      <c r="A7" s="33">
        <f t="shared" ref="A7:A31" si="1">A6+1</f>
        <v>3</v>
      </c>
      <c r="B7" s="34">
        <v>1390</v>
      </c>
      <c r="C7" s="34">
        <v>1</v>
      </c>
      <c r="D7" s="41" t="s">
        <v>2</v>
      </c>
      <c r="E7" s="35" t="s">
        <v>2</v>
      </c>
      <c r="F7" s="32" t="s">
        <v>49</v>
      </c>
      <c r="G7" s="42" t="s">
        <v>53</v>
      </c>
      <c r="H7" s="37"/>
      <c r="I7" s="35">
        <v>1951</v>
      </c>
      <c r="J7" s="105">
        <v>14376</v>
      </c>
      <c r="K7" s="105">
        <v>127</v>
      </c>
      <c r="L7" s="105">
        <v>431</v>
      </c>
      <c r="M7" s="105">
        <v>0</v>
      </c>
      <c r="N7" s="105">
        <v>0</v>
      </c>
      <c r="O7" s="105">
        <v>0</v>
      </c>
      <c r="P7" s="39">
        <f t="shared" si="0"/>
        <v>14934</v>
      </c>
      <c r="Q7" s="113">
        <v>862000</v>
      </c>
      <c r="R7" s="111"/>
    </row>
    <row r="8" spans="1:18">
      <c r="A8" s="33">
        <f t="shared" si="1"/>
        <v>4</v>
      </c>
      <c r="B8" s="34">
        <v>2901</v>
      </c>
      <c r="C8" s="34">
        <v>1</v>
      </c>
      <c r="D8" s="41" t="s">
        <v>144</v>
      </c>
      <c r="E8" s="32" t="s">
        <v>145</v>
      </c>
      <c r="F8" s="32" t="s">
        <v>49</v>
      </c>
      <c r="G8" s="36" t="s">
        <v>128</v>
      </c>
      <c r="H8" s="37"/>
      <c r="I8" s="35">
        <v>1931</v>
      </c>
      <c r="J8" s="105">
        <v>16082</v>
      </c>
      <c r="K8" s="105">
        <v>2579</v>
      </c>
      <c r="L8" s="105">
        <v>1372</v>
      </c>
      <c r="M8" s="105">
        <v>0</v>
      </c>
      <c r="N8" s="105">
        <v>0</v>
      </c>
      <c r="O8" s="105">
        <v>220</v>
      </c>
      <c r="P8" s="39">
        <f t="shared" si="0"/>
        <v>20253</v>
      </c>
      <c r="Q8" s="39">
        <v>1021000</v>
      </c>
      <c r="R8" s="111"/>
    </row>
    <row r="9" spans="1:18">
      <c r="A9" s="33">
        <f t="shared" si="1"/>
        <v>5</v>
      </c>
      <c r="B9" s="34">
        <v>1391</v>
      </c>
      <c r="C9" s="34">
        <v>1</v>
      </c>
      <c r="D9" s="41" t="s">
        <v>3</v>
      </c>
      <c r="E9" s="35" t="s">
        <v>3</v>
      </c>
      <c r="F9" s="32" t="s">
        <v>49</v>
      </c>
      <c r="G9" s="42" t="s">
        <v>54</v>
      </c>
      <c r="H9" s="37"/>
      <c r="I9" s="35">
        <v>1977</v>
      </c>
      <c r="J9" s="105">
        <v>0</v>
      </c>
      <c r="K9" s="105">
        <v>0</v>
      </c>
      <c r="L9" s="105">
        <v>0</v>
      </c>
      <c r="M9" s="105">
        <v>0</v>
      </c>
      <c r="N9" s="105">
        <v>0</v>
      </c>
      <c r="O9" s="105">
        <v>0</v>
      </c>
      <c r="P9" s="39">
        <f t="shared" si="0"/>
        <v>0</v>
      </c>
      <c r="Q9" s="39">
        <v>0</v>
      </c>
      <c r="R9" s="111"/>
    </row>
    <row r="10" spans="1:18">
      <c r="A10" s="33">
        <f t="shared" si="1"/>
        <v>6</v>
      </c>
      <c r="B10" s="34">
        <v>2902</v>
      </c>
      <c r="C10" s="34">
        <v>1</v>
      </c>
      <c r="D10" s="41" t="s">
        <v>4</v>
      </c>
      <c r="E10" s="43" t="s">
        <v>4</v>
      </c>
      <c r="F10" s="43" t="s">
        <v>49</v>
      </c>
      <c r="G10" s="36" t="s">
        <v>55</v>
      </c>
      <c r="H10" s="37" t="s">
        <v>56</v>
      </c>
      <c r="I10" s="35">
        <v>1929</v>
      </c>
      <c r="J10" s="105">
        <v>531</v>
      </c>
      <c r="K10" s="105">
        <v>665</v>
      </c>
      <c r="L10" s="105">
        <v>0</v>
      </c>
      <c r="M10" s="105">
        <v>0</v>
      </c>
      <c r="N10" s="105">
        <v>0</v>
      </c>
      <c r="O10" s="105">
        <v>0</v>
      </c>
      <c r="P10" s="39">
        <f t="shared" si="0"/>
        <v>1196</v>
      </c>
      <c r="Q10" s="39">
        <v>49000</v>
      </c>
      <c r="R10" s="111"/>
    </row>
    <row r="11" spans="1:18">
      <c r="A11" s="33">
        <f t="shared" si="1"/>
        <v>7</v>
      </c>
      <c r="B11" s="34">
        <v>2907</v>
      </c>
      <c r="C11" s="34">
        <v>1</v>
      </c>
      <c r="D11" s="35" t="s">
        <v>167</v>
      </c>
      <c r="E11" s="32"/>
      <c r="F11" s="35" t="s">
        <v>49</v>
      </c>
      <c r="G11" s="35" t="s">
        <v>129</v>
      </c>
      <c r="H11" s="37"/>
      <c r="I11" s="37"/>
      <c r="J11" s="105">
        <v>145</v>
      </c>
      <c r="K11" s="105">
        <v>0</v>
      </c>
      <c r="L11" s="105">
        <v>0</v>
      </c>
      <c r="M11" s="105">
        <v>2214</v>
      </c>
      <c r="N11" s="105">
        <v>0</v>
      </c>
      <c r="O11" s="105">
        <v>0</v>
      </c>
      <c r="P11" s="39">
        <f t="shared" si="0"/>
        <v>2359</v>
      </c>
      <c r="Q11" s="39">
        <v>126106</v>
      </c>
      <c r="R11" s="111"/>
    </row>
    <row r="12" spans="1:18">
      <c r="A12" s="33">
        <f t="shared" si="1"/>
        <v>8</v>
      </c>
      <c r="B12" s="34">
        <v>7671</v>
      </c>
      <c r="C12" s="34">
        <v>1</v>
      </c>
      <c r="D12" s="41" t="s">
        <v>5</v>
      </c>
      <c r="E12" s="32" t="s">
        <v>5</v>
      </c>
      <c r="F12" s="35" t="s">
        <v>57</v>
      </c>
      <c r="G12" s="42" t="s">
        <v>58</v>
      </c>
      <c r="H12" s="37"/>
      <c r="I12" s="38" t="s">
        <v>59</v>
      </c>
      <c r="J12" s="105">
        <v>6370</v>
      </c>
      <c r="K12" s="105">
        <v>0</v>
      </c>
      <c r="L12" s="105">
        <v>216</v>
      </c>
      <c r="M12" s="105">
        <v>0</v>
      </c>
      <c r="N12" s="105">
        <v>0</v>
      </c>
      <c r="O12" s="105">
        <v>0</v>
      </c>
      <c r="P12" s="39">
        <f t="shared" si="0"/>
        <v>6586</v>
      </c>
      <c r="Q12" s="39">
        <v>187500</v>
      </c>
      <c r="R12" s="111"/>
    </row>
    <row r="13" spans="1:18">
      <c r="A13" s="33">
        <f t="shared" si="1"/>
        <v>9</v>
      </c>
      <c r="B13" s="34">
        <v>2850</v>
      </c>
      <c r="C13" s="34">
        <v>1</v>
      </c>
      <c r="D13" s="41" t="s">
        <v>168</v>
      </c>
      <c r="E13" s="32" t="s">
        <v>6</v>
      </c>
      <c r="F13" s="35" t="s">
        <v>49</v>
      </c>
      <c r="G13" s="42" t="s">
        <v>60</v>
      </c>
      <c r="H13" s="37" t="s">
        <v>56</v>
      </c>
      <c r="I13" s="38">
        <v>1929</v>
      </c>
      <c r="J13" s="105">
        <v>3510</v>
      </c>
      <c r="K13" s="105">
        <v>48</v>
      </c>
      <c r="L13" s="105">
        <v>198</v>
      </c>
      <c r="M13" s="105">
        <v>0</v>
      </c>
      <c r="N13" s="105">
        <v>0</v>
      </c>
      <c r="O13" s="105">
        <v>0</v>
      </c>
      <c r="P13" s="39">
        <f t="shared" si="0"/>
        <v>3756</v>
      </c>
      <c r="Q13" s="39">
        <v>137500</v>
      </c>
      <c r="R13" s="111"/>
    </row>
    <row r="14" spans="1:18">
      <c r="A14" s="33">
        <f t="shared" si="1"/>
        <v>10</v>
      </c>
      <c r="B14" s="34">
        <v>2910</v>
      </c>
      <c r="C14" s="34">
        <v>1</v>
      </c>
      <c r="D14" s="41" t="s">
        <v>7</v>
      </c>
      <c r="E14" s="32" t="s">
        <v>7</v>
      </c>
      <c r="F14" s="35" t="s">
        <v>62</v>
      </c>
      <c r="G14" s="36" t="s">
        <v>63</v>
      </c>
      <c r="H14" s="37" t="s">
        <v>56</v>
      </c>
      <c r="I14" s="35">
        <v>1963</v>
      </c>
      <c r="J14" s="105">
        <v>11171</v>
      </c>
      <c r="K14" s="105">
        <v>658.5</v>
      </c>
      <c r="L14" s="105">
        <v>2702</v>
      </c>
      <c r="M14" s="105">
        <v>0</v>
      </c>
      <c r="N14" s="105">
        <v>0</v>
      </c>
      <c r="O14" s="105">
        <v>2415</v>
      </c>
      <c r="P14" s="39">
        <f t="shared" si="0"/>
        <v>16946.5</v>
      </c>
      <c r="Q14" s="39">
        <v>330000</v>
      </c>
      <c r="R14" s="111"/>
    </row>
    <row r="15" spans="1:18">
      <c r="A15" s="33">
        <f t="shared" si="1"/>
        <v>11</v>
      </c>
      <c r="B15" s="34">
        <v>2911</v>
      </c>
      <c r="C15" s="34">
        <v>1</v>
      </c>
      <c r="D15" s="41" t="s">
        <v>8</v>
      </c>
      <c r="E15" s="32" t="s">
        <v>8</v>
      </c>
      <c r="F15" s="35" t="s">
        <v>62</v>
      </c>
      <c r="G15" s="36" t="s">
        <v>64</v>
      </c>
      <c r="H15" s="37" t="s">
        <v>56</v>
      </c>
      <c r="I15" s="35">
        <v>1953</v>
      </c>
      <c r="J15" s="105">
        <v>8460</v>
      </c>
      <c r="K15" s="105">
        <v>2470</v>
      </c>
      <c r="L15" s="105">
        <v>766</v>
      </c>
      <c r="M15" s="105">
        <v>0</v>
      </c>
      <c r="N15" s="105">
        <v>0</v>
      </c>
      <c r="O15" s="105">
        <v>1123</v>
      </c>
      <c r="P15" s="39">
        <f t="shared" si="0"/>
        <v>12819</v>
      </c>
      <c r="Q15" s="39">
        <v>233500</v>
      </c>
      <c r="R15" s="111"/>
    </row>
    <row r="16" spans="1:18">
      <c r="A16" s="33">
        <f t="shared" si="1"/>
        <v>12</v>
      </c>
      <c r="B16" s="34">
        <v>4500</v>
      </c>
      <c r="C16" s="34">
        <v>1</v>
      </c>
      <c r="D16" s="41" t="s">
        <v>9</v>
      </c>
      <c r="E16" s="32" t="s">
        <v>9</v>
      </c>
      <c r="F16" s="35" t="s">
        <v>62</v>
      </c>
      <c r="G16" s="36" t="s">
        <v>65</v>
      </c>
      <c r="H16" s="37" t="s">
        <v>56</v>
      </c>
      <c r="I16" s="35">
        <v>1963</v>
      </c>
      <c r="J16" s="105">
        <v>13473</v>
      </c>
      <c r="K16" s="105">
        <v>2502</v>
      </c>
      <c r="L16" s="105">
        <v>5009.5</v>
      </c>
      <c r="M16" s="105">
        <v>0</v>
      </c>
      <c r="N16" s="105">
        <v>0</v>
      </c>
      <c r="O16" s="105">
        <v>5001</v>
      </c>
      <c r="P16" s="39">
        <f t="shared" si="0"/>
        <v>25985.5</v>
      </c>
      <c r="Q16" s="39">
        <v>322000</v>
      </c>
      <c r="R16" s="111"/>
    </row>
    <row r="17" spans="1:18">
      <c r="A17" s="33">
        <f t="shared" si="1"/>
        <v>13</v>
      </c>
      <c r="B17" s="34">
        <v>3021</v>
      </c>
      <c r="C17" s="34">
        <v>1</v>
      </c>
      <c r="D17" s="41" t="s">
        <v>126</v>
      </c>
      <c r="E17" s="32" t="s">
        <v>10</v>
      </c>
      <c r="F17" s="32" t="s">
        <v>66</v>
      </c>
      <c r="G17" s="42" t="s">
        <v>67</v>
      </c>
      <c r="H17" s="37" t="s">
        <v>56</v>
      </c>
      <c r="I17" s="35">
        <v>1949</v>
      </c>
      <c r="J17" s="105">
        <v>12487</v>
      </c>
      <c r="K17" s="105">
        <v>0</v>
      </c>
      <c r="L17" s="105">
        <v>0</v>
      </c>
      <c r="M17" s="105">
        <v>0</v>
      </c>
      <c r="N17" s="105">
        <v>0</v>
      </c>
      <c r="O17" s="105">
        <v>0</v>
      </c>
      <c r="P17" s="39">
        <f t="shared" si="0"/>
        <v>12487</v>
      </c>
      <c r="Q17" s="39">
        <v>313000</v>
      </c>
      <c r="R17" s="111"/>
    </row>
    <row r="18" spans="1:18">
      <c r="A18" s="33">
        <f t="shared" si="1"/>
        <v>14</v>
      </c>
      <c r="B18" s="34">
        <v>6560</v>
      </c>
      <c r="C18" s="34">
        <v>1</v>
      </c>
      <c r="D18" s="41" t="s">
        <v>11</v>
      </c>
      <c r="E18" s="32" t="s">
        <v>11</v>
      </c>
      <c r="F18" s="35" t="s">
        <v>49</v>
      </c>
      <c r="G18" s="42" t="s">
        <v>69</v>
      </c>
      <c r="H18" s="37" t="s">
        <v>56</v>
      </c>
      <c r="I18" s="38" t="s">
        <v>70</v>
      </c>
      <c r="J18" s="105">
        <v>8329</v>
      </c>
      <c r="K18" s="105">
        <v>2312</v>
      </c>
      <c r="L18" s="105">
        <v>788</v>
      </c>
      <c r="M18" s="105">
        <v>0</v>
      </c>
      <c r="N18" s="105">
        <v>0</v>
      </c>
      <c r="O18" s="105">
        <v>2167</v>
      </c>
      <c r="P18" s="39">
        <f t="shared" si="0"/>
        <v>13596</v>
      </c>
      <c r="Q18" s="39">
        <v>549004</v>
      </c>
      <c r="R18" s="111"/>
    </row>
    <row r="19" spans="1:18">
      <c r="A19" s="33">
        <f t="shared" si="1"/>
        <v>15</v>
      </c>
      <c r="B19" s="34">
        <v>7612</v>
      </c>
      <c r="C19" s="34">
        <v>1</v>
      </c>
      <c r="D19" s="41" t="s">
        <v>163</v>
      </c>
      <c r="E19" s="32"/>
      <c r="F19" s="35" t="s">
        <v>49</v>
      </c>
      <c r="G19" s="42" t="s">
        <v>164</v>
      </c>
      <c r="H19" s="37" t="s">
        <v>56</v>
      </c>
      <c r="I19" s="38">
        <v>1904</v>
      </c>
      <c r="J19" s="105">
        <v>8272</v>
      </c>
      <c r="K19" s="105">
        <v>0</v>
      </c>
      <c r="L19" s="105">
        <v>12</v>
      </c>
      <c r="M19" s="105">
        <v>0</v>
      </c>
      <c r="N19" s="105">
        <v>0</v>
      </c>
      <c r="O19" s="105">
        <v>255</v>
      </c>
      <c r="P19" s="39">
        <f t="shared" si="0"/>
        <v>8539</v>
      </c>
      <c r="Q19" s="39">
        <v>289000</v>
      </c>
      <c r="R19" s="111"/>
    </row>
    <row r="20" spans="1:18">
      <c r="A20" s="33">
        <f t="shared" si="1"/>
        <v>16</v>
      </c>
      <c r="B20" s="34">
        <v>8310</v>
      </c>
      <c r="C20" s="34">
        <v>1</v>
      </c>
      <c r="D20" s="41" t="s">
        <v>12</v>
      </c>
      <c r="E20" s="35" t="s">
        <v>12</v>
      </c>
      <c r="F20" s="35" t="s">
        <v>49</v>
      </c>
      <c r="G20" s="36" t="s">
        <v>72</v>
      </c>
      <c r="H20" s="37"/>
      <c r="I20" s="38" t="s">
        <v>71</v>
      </c>
      <c r="J20" s="105">
        <v>6839</v>
      </c>
      <c r="K20" s="105">
        <v>0</v>
      </c>
      <c r="L20" s="105">
        <v>0</v>
      </c>
      <c r="M20" s="105">
        <v>0</v>
      </c>
      <c r="N20" s="105">
        <v>0</v>
      </c>
      <c r="O20" s="105">
        <v>0</v>
      </c>
      <c r="P20" s="39">
        <f t="shared" si="0"/>
        <v>6839</v>
      </c>
      <c r="Q20" s="39">
        <v>250000</v>
      </c>
      <c r="R20" s="111"/>
    </row>
    <row r="21" spans="1:18">
      <c r="A21" s="33">
        <f t="shared" si="1"/>
        <v>17</v>
      </c>
      <c r="B21" s="34">
        <v>4400</v>
      </c>
      <c r="C21" s="34">
        <v>1</v>
      </c>
      <c r="D21" s="41" t="s">
        <v>13</v>
      </c>
      <c r="E21" s="32" t="s">
        <v>13</v>
      </c>
      <c r="F21" s="35" t="s">
        <v>62</v>
      </c>
      <c r="G21" s="36" t="s">
        <v>73</v>
      </c>
      <c r="H21" s="37"/>
      <c r="I21" s="38">
        <v>1957</v>
      </c>
      <c r="J21" s="105">
        <v>11749</v>
      </c>
      <c r="K21" s="105">
        <v>0</v>
      </c>
      <c r="L21" s="105">
        <v>18</v>
      </c>
      <c r="M21" s="105">
        <v>0</v>
      </c>
      <c r="N21" s="105">
        <v>0</v>
      </c>
      <c r="O21" s="105">
        <v>5</v>
      </c>
      <c r="P21" s="39">
        <f t="shared" si="0"/>
        <v>11772</v>
      </c>
      <c r="Q21" s="39">
        <v>0</v>
      </c>
      <c r="R21" s="111"/>
    </row>
    <row r="22" spans="1:18">
      <c r="A22" s="33">
        <f t="shared" si="1"/>
        <v>18</v>
      </c>
      <c r="B22" s="34">
        <v>7107</v>
      </c>
      <c r="C22" s="34">
        <v>1</v>
      </c>
      <c r="D22" s="41" t="s">
        <v>14</v>
      </c>
      <c r="E22" s="32" t="s">
        <v>14</v>
      </c>
      <c r="F22" s="35" t="s">
        <v>49</v>
      </c>
      <c r="G22" s="42" t="s">
        <v>74</v>
      </c>
      <c r="H22" s="37"/>
      <c r="I22" s="38" t="s">
        <v>75</v>
      </c>
      <c r="J22" s="105">
        <v>6366</v>
      </c>
      <c r="K22" s="105">
        <v>0</v>
      </c>
      <c r="L22" s="105">
        <v>172</v>
      </c>
      <c r="M22" s="105">
        <v>0</v>
      </c>
      <c r="N22" s="105">
        <v>0</v>
      </c>
      <c r="O22" s="105">
        <v>525.5</v>
      </c>
      <c r="P22" s="39">
        <f t="shared" si="0"/>
        <v>7063.5</v>
      </c>
      <c r="Q22" s="39">
        <v>340000</v>
      </c>
      <c r="R22" s="111"/>
    </row>
    <row r="23" spans="1:18">
      <c r="A23" s="33">
        <f t="shared" si="1"/>
        <v>19</v>
      </c>
      <c r="B23" s="34">
        <v>1610</v>
      </c>
      <c r="C23" s="34">
        <v>1</v>
      </c>
      <c r="D23" s="41" t="s">
        <v>15</v>
      </c>
      <c r="E23" s="32" t="s">
        <v>15</v>
      </c>
      <c r="F23" s="35" t="s">
        <v>62</v>
      </c>
      <c r="G23" s="44" t="s">
        <v>76</v>
      </c>
      <c r="H23" s="37"/>
      <c r="I23" s="38" t="s">
        <v>77</v>
      </c>
      <c r="J23" s="105">
        <v>13685</v>
      </c>
      <c r="K23" s="105">
        <v>3409</v>
      </c>
      <c r="L23" s="105">
        <v>782</v>
      </c>
      <c r="M23" s="105">
        <v>0</v>
      </c>
      <c r="N23" s="105">
        <v>0</v>
      </c>
      <c r="O23" s="105">
        <v>2071</v>
      </c>
      <c r="P23" s="39">
        <f t="shared" si="0"/>
        <v>19947</v>
      </c>
      <c r="Q23" s="39">
        <v>409000</v>
      </c>
      <c r="R23" s="111"/>
    </row>
    <row r="24" spans="1:18">
      <c r="A24" s="33">
        <f t="shared" si="1"/>
        <v>20</v>
      </c>
      <c r="B24" s="34">
        <v>2120</v>
      </c>
      <c r="C24" s="34">
        <v>1</v>
      </c>
      <c r="D24" s="41" t="s">
        <v>16</v>
      </c>
      <c r="E24" s="32" t="s">
        <v>16</v>
      </c>
      <c r="F24" s="35" t="s">
        <v>49</v>
      </c>
      <c r="G24" s="44" t="s">
        <v>221</v>
      </c>
      <c r="H24" s="37"/>
      <c r="I24" s="38">
        <v>1979</v>
      </c>
      <c r="J24" s="105">
        <v>8118</v>
      </c>
      <c r="K24" s="105">
        <v>0</v>
      </c>
      <c r="L24" s="105">
        <v>1392.5</v>
      </c>
      <c r="M24" s="105">
        <v>0</v>
      </c>
      <c r="N24" s="105">
        <v>0</v>
      </c>
      <c r="O24" s="105">
        <v>698</v>
      </c>
      <c r="P24" s="39">
        <f t="shared" si="0"/>
        <v>10208.5</v>
      </c>
      <c r="Q24" s="39">
        <v>239000</v>
      </c>
      <c r="R24" s="111"/>
    </row>
    <row r="25" spans="1:18">
      <c r="A25" s="33">
        <f t="shared" si="1"/>
        <v>21</v>
      </c>
      <c r="B25" s="34">
        <v>2121</v>
      </c>
      <c r="C25" s="34">
        <v>1</v>
      </c>
      <c r="D25" s="41" t="s">
        <v>219</v>
      </c>
      <c r="E25" s="32"/>
      <c r="F25" s="35" t="s">
        <v>49</v>
      </c>
      <c r="G25" s="44" t="s">
        <v>220</v>
      </c>
      <c r="H25" s="37"/>
      <c r="I25" s="38">
        <v>1979</v>
      </c>
      <c r="J25" s="105">
        <v>122</v>
      </c>
      <c r="K25" s="105">
        <v>0</v>
      </c>
      <c r="L25" s="105">
        <v>0</v>
      </c>
      <c r="M25" s="105">
        <v>2822</v>
      </c>
      <c r="N25" s="105">
        <v>0</v>
      </c>
      <c r="O25" s="105">
        <v>3</v>
      </c>
      <c r="P25" s="39">
        <f t="shared" si="0"/>
        <v>2947</v>
      </c>
      <c r="Q25" s="39">
        <v>114894</v>
      </c>
      <c r="R25" s="111"/>
    </row>
    <row r="26" spans="1:18">
      <c r="A26" s="33">
        <f t="shared" si="1"/>
        <v>22</v>
      </c>
      <c r="B26" s="34">
        <v>8297</v>
      </c>
      <c r="C26" s="34">
        <v>2</v>
      </c>
      <c r="D26" s="41" t="s">
        <v>173</v>
      </c>
      <c r="E26" s="32" t="s">
        <v>17</v>
      </c>
      <c r="F26" s="35" t="s">
        <v>66</v>
      </c>
      <c r="G26" s="36" t="s">
        <v>78</v>
      </c>
      <c r="H26" s="37"/>
      <c r="I26" s="38">
        <v>1944</v>
      </c>
      <c r="J26" s="105">
        <v>7029</v>
      </c>
      <c r="K26" s="105">
        <v>89</v>
      </c>
      <c r="L26" s="105">
        <v>84</v>
      </c>
      <c r="M26" s="105">
        <v>0</v>
      </c>
      <c r="N26" s="105">
        <v>0</v>
      </c>
      <c r="O26" s="105">
        <v>1655</v>
      </c>
      <c r="P26" s="39">
        <f t="shared" si="0"/>
        <v>8857</v>
      </c>
      <c r="Q26" s="39">
        <v>145500</v>
      </c>
      <c r="R26" s="111"/>
    </row>
    <row r="27" spans="1:18">
      <c r="A27" s="33">
        <f t="shared" si="1"/>
        <v>23</v>
      </c>
      <c r="B27" s="34">
        <v>8236</v>
      </c>
      <c r="C27" s="34">
        <v>2</v>
      </c>
      <c r="D27" s="41" t="s">
        <v>174</v>
      </c>
      <c r="E27" s="32" t="s">
        <v>18</v>
      </c>
      <c r="F27" s="35" t="s">
        <v>66</v>
      </c>
      <c r="G27" s="42" t="s">
        <v>79</v>
      </c>
      <c r="H27" s="37"/>
      <c r="I27" s="38" t="s">
        <v>80</v>
      </c>
      <c r="J27" s="105">
        <v>19690</v>
      </c>
      <c r="K27" s="105">
        <v>3444</v>
      </c>
      <c r="L27" s="105">
        <v>977</v>
      </c>
      <c r="M27" s="105">
        <v>0</v>
      </c>
      <c r="N27" s="105">
        <v>0</v>
      </c>
      <c r="O27" s="105">
        <v>2229</v>
      </c>
      <c r="P27" s="39">
        <f t="shared" si="0"/>
        <v>26340</v>
      </c>
      <c r="Q27" s="39">
        <v>496000</v>
      </c>
      <c r="R27" s="111"/>
    </row>
    <row r="28" spans="1:18">
      <c r="A28" s="33">
        <f t="shared" si="1"/>
        <v>24</v>
      </c>
      <c r="B28" s="34">
        <v>7706</v>
      </c>
      <c r="C28" s="34">
        <v>1</v>
      </c>
      <c r="D28" s="41" t="s">
        <v>19</v>
      </c>
      <c r="E28" s="32" t="s">
        <v>19</v>
      </c>
      <c r="F28" s="35" t="s">
        <v>49</v>
      </c>
      <c r="G28" s="42" t="s">
        <v>81</v>
      </c>
      <c r="H28" s="37"/>
      <c r="I28" s="38" t="s">
        <v>59</v>
      </c>
      <c r="J28" s="105">
        <v>1865</v>
      </c>
      <c r="K28" s="105">
        <v>0</v>
      </c>
      <c r="L28" s="105">
        <v>192</v>
      </c>
      <c r="M28" s="105">
        <v>0</v>
      </c>
      <c r="N28" s="105">
        <v>0</v>
      </c>
      <c r="O28" s="105">
        <v>0</v>
      </c>
      <c r="P28" s="39">
        <f t="shared" si="0"/>
        <v>2057</v>
      </c>
      <c r="Q28" s="39">
        <v>95000</v>
      </c>
      <c r="R28" s="111"/>
    </row>
    <row r="29" spans="1:18">
      <c r="A29" s="33">
        <f t="shared" si="1"/>
        <v>25</v>
      </c>
      <c r="B29" s="34">
        <v>8270</v>
      </c>
      <c r="C29" s="34">
        <v>1</v>
      </c>
      <c r="D29" s="41" t="s">
        <v>20</v>
      </c>
      <c r="E29" s="32" t="s">
        <v>20</v>
      </c>
      <c r="F29" s="35" t="s">
        <v>49</v>
      </c>
      <c r="G29" s="42" t="s">
        <v>82</v>
      </c>
      <c r="H29" s="37" t="s">
        <v>56</v>
      </c>
      <c r="I29" s="38" t="s">
        <v>83</v>
      </c>
      <c r="J29" s="105">
        <v>4610</v>
      </c>
      <c r="K29" s="105">
        <v>598</v>
      </c>
      <c r="L29" s="105">
        <v>229</v>
      </c>
      <c r="M29" s="105">
        <v>0</v>
      </c>
      <c r="N29" s="105">
        <v>3542</v>
      </c>
      <c r="O29" s="105">
        <v>571</v>
      </c>
      <c r="P29" s="39">
        <f t="shared" si="0"/>
        <v>9550</v>
      </c>
      <c r="Q29" s="39">
        <v>488000</v>
      </c>
      <c r="R29" s="111"/>
    </row>
    <row r="30" spans="1:18">
      <c r="A30" s="33">
        <f t="shared" si="1"/>
        <v>26</v>
      </c>
      <c r="B30" s="34">
        <v>8117</v>
      </c>
      <c r="C30" s="34">
        <v>1</v>
      </c>
      <c r="D30" s="41" t="s">
        <v>21</v>
      </c>
      <c r="E30" s="32" t="s">
        <v>21</v>
      </c>
      <c r="F30" s="35" t="s">
        <v>68</v>
      </c>
      <c r="G30" s="42" t="s">
        <v>84</v>
      </c>
      <c r="H30" s="37"/>
      <c r="I30" s="38">
        <v>1929</v>
      </c>
      <c r="J30" s="105">
        <v>1624</v>
      </c>
      <c r="K30" s="105">
        <v>1580.5</v>
      </c>
      <c r="L30" s="105">
        <v>34</v>
      </c>
      <c r="M30" s="105">
        <v>0</v>
      </c>
      <c r="N30" s="105">
        <v>5438</v>
      </c>
      <c r="O30" s="105">
        <v>0</v>
      </c>
      <c r="P30" s="39">
        <f t="shared" si="0"/>
        <v>8676.5</v>
      </c>
      <c r="Q30" s="39">
        <v>456029</v>
      </c>
      <c r="R30" s="111"/>
    </row>
    <row r="31" spans="1:18">
      <c r="A31" s="33">
        <f t="shared" si="1"/>
        <v>27</v>
      </c>
      <c r="B31" s="34">
        <v>2870</v>
      </c>
      <c r="C31" s="34">
        <v>1</v>
      </c>
      <c r="D31" s="41" t="s">
        <v>22</v>
      </c>
      <c r="E31" s="32" t="s">
        <v>22</v>
      </c>
      <c r="F31" s="35" t="s">
        <v>68</v>
      </c>
      <c r="G31" s="42" t="s">
        <v>85</v>
      </c>
      <c r="H31" s="37"/>
      <c r="I31" s="35">
        <v>1929</v>
      </c>
      <c r="J31" s="105">
        <v>7236</v>
      </c>
      <c r="K31" s="105">
        <v>1252</v>
      </c>
      <c r="L31" s="105">
        <v>415</v>
      </c>
      <c r="M31" s="105">
        <v>2400.1</v>
      </c>
      <c r="N31" s="105">
        <v>0</v>
      </c>
      <c r="O31" s="105">
        <v>526</v>
      </c>
      <c r="P31" s="39">
        <f t="shared" si="0"/>
        <v>11829.1</v>
      </c>
      <c r="Q31" s="39">
        <v>362000</v>
      </c>
      <c r="R31" s="111"/>
    </row>
    <row r="32" spans="1:18" s="53" customFormat="1" ht="22.5" customHeight="1">
      <c r="A32" s="45"/>
      <c r="B32" s="46"/>
      <c r="C32" s="63"/>
      <c r="D32" s="48" t="s">
        <v>191</v>
      </c>
      <c r="E32" s="49"/>
      <c r="F32" s="50"/>
      <c r="G32" s="51"/>
      <c r="H32" s="52"/>
      <c r="I32" s="50"/>
      <c r="J32" s="103">
        <f t="shared" ref="J32:Q32" si="2">SUM(J5:J31)</f>
        <v>231261</v>
      </c>
      <c r="K32" s="103">
        <f t="shared" si="2"/>
        <v>23388</v>
      </c>
      <c r="L32" s="103">
        <f t="shared" si="2"/>
        <v>19700</v>
      </c>
      <c r="M32" s="103">
        <f t="shared" si="2"/>
        <v>7436.1</v>
      </c>
      <c r="N32" s="103">
        <f t="shared" si="2"/>
        <v>8980</v>
      </c>
      <c r="O32" s="103">
        <f t="shared" si="2"/>
        <v>29103.5</v>
      </c>
      <c r="P32" s="103">
        <f t="shared" si="2"/>
        <v>319868.59999999998</v>
      </c>
      <c r="Q32" s="103">
        <f t="shared" si="2"/>
        <v>9329033</v>
      </c>
    </row>
    <row r="33" spans="1:18" ht="12" customHeight="1">
      <c r="A33" s="33"/>
      <c r="B33" s="34"/>
      <c r="C33" s="34"/>
      <c r="D33" s="41"/>
      <c r="E33" s="54"/>
      <c r="F33" s="35"/>
      <c r="G33" s="42"/>
      <c r="H33" s="37"/>
      <c r="I33" s="35"/>
      <c r="J33" s="104"/>
      <c r="K33" s="104"/>
      <c r="L33" s="104"/>
      <c r="M33" s="104"/>
      <c r="N33" s="104"/>
      <c r="O33" s="104"/>
      <c r="P33" s="55"/>
      <c r="Q33" s="55"/>
    </row>
    <row r="34" spans="1:18" ht="21.75" customHeight="1">
      <c r="A34" s="33"/>
      <c r="B34" s="34"/>
      <c r="C34" s="34"/>
      <c r="D34" s="56" t="s">
        <v>130</v>
      </c>
      <c r="E34" s="57"/>
      <c r="F34" s="32"/>
      <c r="G34" s="42"/>
      <c r="H34" s="4"/>
      <c r="I34" s="4"/>
      <c r="J34" s="32"/>
      <c r="K34" s="32"/>
      <c r="L34" s="32"/>
      <c r="M34" s="32"/>
      <c r="N34" s="32"/>
      <c r="O34" s="32"/>
      <c r="P34" s="32"/>
      <c r="Q34" s="32"/>
    </row>
    <row r="35" spans="1:18">
      <c r="A35" s="33">
        <f>A34+1</f>
        <v>1</v>
      </c>
      <c r="B35" s="34">
        <v>7669</v>
      </c>
      <c r="C35" s="34">
        <v>2</v>
      </c>
      <c r="D35" s="41" t="s">
        <v>146</v>
      </c>
      <c r="E35" s="35" t="s">
        <v>147</v>
      </c>
      <c r="F35" s="35" t="s">
        <v>133</v>
      </c>
      <c r="G35" s="42" t="s">
        <v>86</v>
      </c>
      <c r="H35" s="37"/>
      <c r="I35" s="38">
        <v>1967</v>
      </c>
      <c r="J35" s="105">
        <v>0</v>
      </c>
      <c r="K35" s="105">
        <v>0</v>
      </c>
      <c r="L35" s="105">
        <v>0</v>
      </c>
      <c r="M35" s="105">
        <v>0</v>
      </c>
      <c r="N35" s="105">
        <v>0</v>
      </c>
      <c r="O35" s="105">
        <v>0</v>
      </c>
      <c r="P35" s="39">
        <f t="shared" ref="P35:P60" si="3">J35+K35+L35+M35+N35+O35</f>
        <v>0</v>
      </c>
      <c r="Q35" s="39">
        <v>107000</v>
      </c>
      <c r="R35" s="111"/>
    </row>
    <row r="36" spans="1:18">
      <c r="A36" s="33">
        <f>A35+1</f>
        <v>2</v>
      </c>
      <c r="B36" s="34">
        <v>7668</v>
      </c>
      <c r="C36" s="34">
        <v>1</v>
      </c>
      <c r="D36" s="41" t="s">
        <v>238</v>
      </c>
      <c r="E36" s="32" t="s">
        <v>23</v>
      </c>
      <c r="F36" s="35" t="s">
        <v>133</v>
      </c>
      <c r="G36" s="42" t="s">
        <v>87</v>
      </c>
      <c r="H36" s="37"/>
      <c r="I36" s="38" t="s">
        <v>88</v>
      </c>
      <c r="J36" s="105">
        <v>6427</v>
      </c>
      <c r="K36" s="105">
        <v>723</v>
      </c>
      <c r="L36" s="105">
        <v>815</v>
      </c>
      <c r="M36" s="105">
        <v>0</v>
      </c>
      <c r="N36" s="105">
        <v>0</v>
      </c>
      <c r="O36" s="105">
        <v>1020</v>
      </c>
      <c r="P36" s="39">
        <f t="shared" si="3"/>
        <v>8985</v>
      </c>
      <c r="Q36" s="39">
        <v>76995</v>
      </c>
      <c r="R36" s="111"/>
    </row>
    <row r="37" spans="1:18">
      <c r="A37" s="33">
        <f t="shared" ref="A37:A60" si="4">A36+1</f>
        <v>3</v>
      </c>
      <c r="B37" s="34">
        <v>7657</v>
      </c>
      <c r="C37" s="34">
        <v>1</v>
      </c>
      <c r="D37" s="41" t="s">
        <v>239</v>
      </c>
      <c r="E37" s="35" t="s">
        <v>24</v>
      </c>
      <c r="F37" s="35" t="s">
        <v>133</v>
      </c>
      <c r="G37" s="42" t="s">
        <v>89</v>
      </c>
      <c r="H37" s="37"/>
      <c r="I37" s="38" t="s">
        <v>90</v>
      </c>
      <c r="J37" s="105">
        <v>2792</v>
      </c>
      <c r="K37" s="105">
        <v>1617</v>
      </c>
      <c r="L37" s="105">
        <v>1402</v>
      </c>
      <c r="M37" s="105">
        <v>0</v>
      </c>
      <c r="N37" s="105">
        <v>0</v>
      </c>
      <c r="O37" s="105">
        <v>540</v>
      </c>
      <c r="P37" s="39">
        <f t="shared" si="3"/>
        <v>6351</v>
      </c>
      <c r="Q37" s="39">
        <v>48402</v>
      </c>
      <c r="R37" s="111"/>
    </row>
    <row r="38" spans="1:18">
      <c r="A38" s="33">
        <f t="shared" si="4"/>
        <v>4</v>
      </c>
      <c r="B38" s="34">
        <v>7658</v>
      </c>
      <c r="C38" s="34">
        <v>1</v>
      </c>
      <c r="D38" s="41" t="s">
        <v>240</v>
      </c>
      <c r="E38" s="35" t="s">
        <v>25</v>
      </c>
      <c r="F38" s="35" t="s">
        <v>133</v>
      </c>
      <c r="G38" s="42" t="s">
        <v>91</v>
      </c>
      <c r="H38" s="37"/>
      <c r="I38" s="38" t="s">
        <v>92</v>
      </c>
      <c r="J38" s="105">
        <v>3180</v>
      </c>
      <c r="K38" s="105">
        <v>0</v>
      </c>
      <c r="L38" s="105">
        <v>2091</v>
      </c>
      <c r="M38" s="105">
        <v>0</v>
      </c>
      <c r="N38" s="105">
        <v>0</v>
      </c>
      <c r="O38" s="105">
        <v>560</v>
      </c>
      <c r="P38" s="39">
        <f t="shared" si="3"/>
        <v>5831</v>
      </c>
      <c r="Q38" s="39">
        <v>49003</v>
      </c>
      <c r="R38" s="111"/>
    </row>
    <row r="39" spans="1:18">
      <c r="A39" s="33">
        <f t="shared" si="4"/>
        <v>5</v>
      </c>
      <c r="B39" s="34">
        <v>5241</v>
      </c>
      <c r="C39" s="34">
        <v>3</v>
      </c>
      <c r="D39" s="41" t="s">
        <v>148</v>
      </c>
      <c r="E39" s="35"/>
      <c r="F39" s="35" t="s">
        <v>133</v>
      </c>
      <c r="G39" s="42"/>
      <c r="H39" s="37"/>
      <c r="I39" s="38"/>
      <c r="J39" s="105">
        <v>0</v>
      </c>
      <c r="K39" s="105">
        <v>0</v>
      </c>
      <c r="L39" s="105">
        <v>0</v>
      </c>
      <c r="M39" s="105">
        <v>0</v>
      </c>
      <c r="N39" s="105">
        <v>0</v>
      </c>
      <c r="O39" s="105">
        <v>0</v>
      </c>
      <c r="P39" s="39">
        <f t="shared" si="3"/>
        <v>0</v>
      </c>
      <c r="Q39" s="39">
        <v>0</v>
      </c>
      <c r="R39" s="111"/>
    </row>
    <row r="40" spans="1:18">
      <c r="A40" s="33">
        <f t="shared" si="4"/>
        <v>6</v>
      </c>
      <c r="B40" s="34">
        <v>7667</v>
      </c>
      <c r="C40" s="34">
        <v>1</v>
      </c>
      <c r="D40" s="41" t="s">
        <v>139</v>
      </c>
      <c r="E40" s="35" t="s">
        <v>149</v>
      </c>
      <c r="F40" s="35" t="s">
        <v>133</v>
      </c>
      <c r="G40" s="42" t="s">
        <v>93</v>
      </c>
      <c r="H40" s="37"/>
      <c r="I40" s="38">
        <v>1964</v>
      </c>
      <c r="J40" s="105">
        <v>6215</v>
      </c>
      <c r="K40" s="105">
        <v>1045</v>
      </c>
      <c r="L40" s="105">
        <v>166</v>
      </c>
      <c r="M40" s="105">
        <v>0</v>
      </c>
      <c r="N40" s="105">
        <v>0</v>
      </c>
      <c r="O40" s="105">
        <v>375</v>
      </c>
      <c r="P40" s="39">
        <f t="shared" si="3"/>
        <v>7801</v>
      </c>
      <c r="Q40" s="39">
        <v>194000</v>
      </c>
      <c r="R40" s="111"/>
    </row>
    <row r="41" spans="1:18">
      <c r="A41" s="33">
        <f t="shared" si="4"/>
        <v>7</v>
      </c>
      <c r="B41" s="34">
        <v>5240</v>
      </c>
      <c r="C41" s="34">
        <v>1</v>
      </c>
      <c r="D41" s="41" t="s">
        <v>141</v>
      </c>
      <c r="E41" s="35"/>
      <c r="F41" s="35" t="s">
        <v>133</v>
      </c>
      <c r="G41" s="42" t="s">
        <v>143</v>
      </c>
      <c r="H41" s="37"/>
      <c r="I41" s="38">
        <v>2001</v>
      </c>
      <c r="J41" s="105">
        <v>5839</v>
      </c>
      <c r="K41" s="105">
        <v>0</v>
      </c>
      <c r="L41" s="105">
        <v>325</v>
      </c>
      <c r="M41" s="105">
        <v>0</v>
      </c>
      <c r="N41" s="105">
        <v>0</v>
      </c>
      <c r="O41" s="105">
        <v>0</v>
      </c>
      <c r="P41" s="39">
        <f t="shared" si="3"/>
        <v>6164</v>
      </c>
      <c r="Q41" s="39">
        <v>92000</v>
      </c>
      <c r="R41" s="111"/>
    </row>
    <row r="42" spans="1:18">
      <c r="A42" s="33">
        <f t="shared" si="4"/>
        <v>8</v>
      </c>
      <c r="B42" s="34">
        <v>7430</v>
      </c>
      <c r="C42" s="34">
        <v>2</v>
      </c>
      <c r="D42" s="41" t="s">
        <v>231</v>
      </c>
      <c r="E42" s="35"/>
      <c r="F42" s="35" t="s">
        <v>133</v>
      </c>
      <c r="G42" s="42" t="s">
        <v>237</v>
      </c>
      <c r="H42" s="37"/>
      <c r="I42" s="38">
        <v>1958</v>
      </c>
      <c r="J42" s="105">
        <v>1181</v>
      </c>
      <c r="K42" s="105">
        <v>0</v>
      </c>
      <c r="L42" s="105">
        <v>0</v>
      </c>
      <c r="M42" s="105">
        <v>0</v>
      </c>
      <c r="N42" s="105">
        <v>7533</v>
      </c>
      <c r="O42" s="105">
        <v>1198</v>
      </c>
      <c r="P42" s="39">
        <f t="shared" si="3"/>
        <v>9912</v>
      </c>
      <c r="Q42" s="39">
        <v>48352</v>
      </c>
      <c r="R42" s="111"/>
    </row>
    <row r="43" spans="1:18">
      <c r="A43" s="33">
        <f t="shared" si="4"/>
        <v>9</v>
      </c>
      <c r="B43" s="34"/>
      <c r="C43" s="34">
        <v>2</v>
      </c>
      <c r="D43" s="41" t="s">
        <v>259</v>
      </c>
      <c r="E43" s="35"/>
      <c r="F43" s="35" t="s">
        <v>133</v>
      </c>
      <c r="G43" s="42"/>
      <c r="H43" s="37"/>
      <c r="I43" s="38"/>
      <c r="J43" s="105">
        <v>0</v>
      </c>
      <c r="K43" s="105">
        <v>0</v>
      </c>
      <c r="L43" s="105">
        <v>0</v>
      </c>
      <c r="M43" s="105">
        <v>0</v>
      </c>
      <c r="N43" s="105">
        <v>0</v>
      </c>
      <c r="O43" s="105">
        <v>0</v>
      </c>
      <c r="P43" s="39">
        <f t="shared" si="3"/>
        <v>0</v>
      </c>
      <c r="Q43" s="39">
        <v>0</v>
      </c>
      <c r="R43" s="111"/>
    </row>
    <row r="44" spans="1:18">
      <c r="A44" s="33">
        <f t="shared" si="4"/>
        <v>10</v>
      </c>
      <c r="B44" s="34">
        <v>3543</v>
      </c>
      <c r="C44" s="34">
        <v>3</v>
      </c>
      <c r="D44" s="41" t="s">
        <v>260</v>
      </c>
      <c r="E44" s="35"/>
      <c r="F44" s="35" t="s">
        <v>133</v>
      </c>
      <c r="G44" s="42"/>
      <c r="H44" s="37"/>
      <c r="I44" s="38"/>
      <c r="J44" s="105">
        <v>0</v>
      </c>
      <c r="K44" s="105">
        <v>0</v>
      </c>
      <c r="L44" s="105">
        <v>0</v>
      </c>
      <c r="M44" s="105">
        <v>0</v>
      </c>
      <c r="N44" s="105">
        <v>0</v>
      </c>
      <c r="O44" s="105">
        <v>0</v>
      </c>
      <c r="P44" s="39">
        <f t="shared" si="3"/>
        <v>0</v>
      </c>
      <c r="Q44" s="39">
        <v>0</v>
      </c>
      <c r="R44" s="111"/>
    </row>
    <row r="45" spans="1:18">
      <c r="A45" s="33">
        <f t="shared" si="4"/>
        <v>11</v>
      </c>
      <c r="B45" s="34">
        <v>7672</v>
      </c>
      <c r="C45" s="34">
        <v>1</v>
      </c>
      <c r="D45" s="41" t="s">
        <v>261</v>
      </c>
      <c r="E45" s="32" t="s">
        <v>26</v>
      </c>
      <c r="F45" s="35" t="s">
        <v>133</v>
      </c>
      <c r="G45" s="32" t="s">
        <v>99</v>
      </c>
      <c r="H45" s="37"/>
      <c r="I45" s="38" t="s">
        <v>100</v>
      </c>
      <c r="J45" s="105">
        <v>10741</v>
      </c>
      <c r="K45" s="105">
        <v>0</v>
      </c>
      <c r="L45" s="105">
        <v>0</v>
      </c>
      <c r="M45" s="105">
        <v>0</v>
      </c>
      <c r="N45" s="105">
        <v>0</v>
      </c>
      <c r="O45" s="105">
        <v>0</v>
      </c>
      <c r="P45" s="39">
        <f t="shared" si="3"/>
        <v>10741</v>
      </c>
      <c r="Q45" s="39">
        <v>100000</v>
      </c>
      <c r="R45" s="111"/>
    </row>
    <row r="46" spans="1:18">
      <c r="A46" s="33">
        <f t="shared" si="4"/>
        <v>12</v>
      </c>
      <c r="B46" s="34">
        <v>5630</v>
      </c>
      <c r="C46" s="34">
        <v>2</v>
      </c>
      <c r="D46" s="41" t="s">
        <v>262</v>
      </c>
      <c r="E46" s="32"/>
      <c r="F46" s="35" t="s">
        <v>133</v>
      </c>
      <c r="G46" s="32"/>
      <c r="H46" s="37"/>
      <c r="I46" s="38"/>
      <c r="J46" s="105">
        <v>0</v>
      </c>
      <c r="K46" s="105">
        <v>0</v>
      </c>
      <c r="L46" s="105">
        <v>0</v>
      </c>
      <c r="M46" s="105">
        <v>0</v>
      </c>
      <c r="N46" s="105">
        <v>0</v>
      </c>
      <c r="O46" s="105">
        <v>0</v>
      </c>
      <c r="P46" s="39">
        <f t="shared" si="3"/>
        <v>0</v>
      </c>
      <c r="Q46" s="39">
        <v>0</v>
      </c>
      <c r="R46" s="111"/>
    </row>
    <row r="47" spans="1:18">
      <c r="A47" s="33">
        <f t="shared" si="4"/>
        <v>13</v>
      </c>
      <c r="B47" s="34">
        <v>1480</v>
      </c>
      <c r="C47" s="34">
        <v>3</v>
      </c>
      <c r="D47" s="41" t="s">
        <v>256</v>
      </c>
      <c r="E47" s="35" t="s">
        <v>27</v>
      </c>
      <c r="F47" s="35" t="s">
        <v>133</v>
      </c>
      <c r="G47" s="32" t="s">
        <v>241</v>
      </c>
      <c r="H47" s="37"/>
      <c r="I47" s="38">
        <v>2018</v>
      </c>
      <c r="J47" s="105">
        <v>72234</v>
      </c>
      <c r="K47" s="105">
        <v>0</v>
      </c>
      <c r="L47" s="105">
        <v>0</v>
      </c>
      <c r="M47" s="105">
        <v>0</v>
      </c>
      <c r="N47" s="105">
        <v>0</v>
      </c>
      <c r="O47" s="105">
        <v>0</v>
      </c>
      <c r="P47" s="39">
        <f t="shared" si="3"/>
        <v>72234</v>
      </c>
      <c r="Q47" s="39">
        <v>1750000</v>
      </c>
      <c r="R47" s="111"/>
    </row>
    <row r="48" spans="1:18">
      <c r="A48" s="33">
        <f t="shared" si="4"/>
        <v>14</v>
      </c>
      <c r="B48" s="34">
        <v>6710</v>
      </c>
      <c r="C48" s="34">
        <v>3</v>
      </c>
      <c r="D48" s="41" t="s">
        <v>257</v>
      </c>
      <c r="E48" s="32"/>
      <c r="F48" s="35" t="s">
        <v>133</v>
      </c>
      <c r="G48" s="42" t="s">
        <v>242</v>
      </c>
      <c r="H48" s="4"/>
      <c r="I48" s="38"/>
      <c r="J48" s="105">
        <v>31116</v>
      </c>
      <c r="K48" s="105">
        <v>0</v>
      </c>
      <c r="L48" s="105">
        <v>376</v>
      </c>
      <c r="M48" s="105">
        <v>0</v>
      </c>
      <c r="N48" s="105">
        <v>0</v>
      </c>
      <c r="O48" s="105">
        <v>0</v>
      </c>
      <c r="P48" s="39">
        <f t="shared" si="3"/>
        <v>31492</v>
      </c>
      <c r="Q48" s="39">
        <v>560000</v>
      </c>
      <c r="R48" s="111"/>
    </row>
    <row r="49" spans="1:23">
      <c r="A49" s="33">
        <f t="shared" si="4"/>
        <v>15</v>
      </c>
      <c r="B49" s="34">
        <v>3500</v>
      </c>
      <c r="C49" s="34">
        <v>3</v>
      </c>
      <c r="D49" s="41" t="s">
        <v>232</v>
      </c>
      <c r="E49" s="32"/>
      <c r="F49" s="35" t="s">
        <v>133</v>
      </c>
      <c r="G49" s="42"/>
      <c r="H49" s="4"/>
      <c r="I49" s="38"/>
      <c r="J49" s="105">
        <v>0</v>
      </c>
      <c r="K49" s="105">
        <v>0</v>
      </c>
      <c r="L49" s="105">
        <v>0</v>
      </c>
      <c r="M49" s="105">
        <v>0</v>
      </c>
      <c r="N49" s="105">
        <v>0</v>
      </c>
      <c r="O49" s="105">
        <v>0</v>
      </c>
      <c r="P49" s="39">
        <f t="shared" si="3"/>
        <v>0</v>
      </c>
      <c r="Q49" s="39">
        <v>126000</v>
      </c>
      <c r="R49" s="111"/>
    </row>
    <row r="50" spans="1:23">
      <c r="A50" s="33">
        <f t="shared" si="4"/>
        <v>16</v>
      </c>
      <c r="B50" s="34">
        <v>6040</v>
      </c>
      <c r="C50" s="34">
        <v>1</v>
      </c>
      <c r="D50" s="41" t="s">
        <v>175</v>
      </c>
      <c r="E50" s="32"/>
      <c r="F50" s="35" t="s">
        <v>133</v>
      </c>
      <c r="G50" s="32" t="s">
        <v>227</v>
      </c>
      <c r="H50" s="37"/>
      <c r="I50" s="38">
        <v>2013</v>
      </c>
      <c r="J50" s="105">
        <v>0</v>
      </c>
      <c r="K50" s="105">
        <v>0</v>
      </c>
      <c r="L50" s="105">
        <v>0</v>
      </c>
      <c r="M50" s="105">
        <v>0</v>
      </c>
      <c r="N50" s="105">
        <v>0</v>
      </c>
      <c r="O50" s="105">
        <v>25500</v>
      </c>
      <c r="P50" s="39">
        <f t="shared" si="3"/>
        <v>25500</v>
      </c>
      <c r="Q50" s="39">
        <v>58000</v>
      </c>
      <c r="R50" s="111"/>
    </row>
    <row r="51" spans="1:23">
      <c r="A51" s="33">
        <f t="shared" si="4"/>
        <v>17</v>
      </c>
      <c r="B51" s="34">
        <v>5250</v>
      </c>
      <c r="C51" s="34">
        <v>3</v>
      </c>
      <c r="D51" s="41" t="s">
        <v>225</v>
      </c>
      <c r="E51" s="32"/>
      <c r="F51" s="35" t="s">
        <v>133</v>
      </c>
      <c r="G51" s="32" t="s">
        <v>226</v>
      </c>
      <c r="H51" s="37"/>
      <c r="I51" s="38"/>
      <c r="J51" s="105">
        <v>46834</v>
      </c>
      <c r="K51" s="105">
        <v>0</v>
      </c>
      <c r="L51" s="105">
        <v>0</v>
      </c>
      <c r="M51" s="105">
        <v>0</v>
      </c>
      <c r="N51" s="105">
        <v>0</v>
      </c>
      <c r="O51" s="105">
        <v>0</v>
      </c>
      <c r="P51" s="39">
        <f t="shared" si="3"/>
        <v>46834</v>
      </c>
      <c r="Q51" s="39">
        <v>983000</v>
      </c>
      <c r="R51" s="111"/>
    </row>
    <row r="52" spans="1:23">
      <c r="A52" s="33">
        <f t="shared" si="4"/>
        <v>18</v>
      </c>
      <c r="B52" s="34">
        <v>7665</v>
      </c>
      <c r="C52" s="34">
        <v>1</v>
      </c>
      <c r="D52" s="41" t="s">
        <v>28</v>
      </c>
      <c r="E52" s="32" t="s">
        <v>28</v>
      </c>
      <c r="F52" s="35" t="s">
        <v>133</v>
      </c>
      <c r="G52" s="32" t="s">
        <v>108</v>
      </c>
      <c r="H52" s="37"/>
      <c r="I52" s="38" t="s">
        <v>109</v>
      </c>
      <c r="J52" s="105">
        <v>8898</v>
      </c>
      <c r="K52" s="105">
        <v>0</v>
      </c>
      <c r="L52" s="105">
        <v>0</v>
      </c>
      <c r="M52" s="105">
        <v>0</v>
      </c>
      <c r="N52" s="105">
        <v>0</v>
      </c>
      <c r="O52" s="105">
        <v>0</v>
      </c>
      <c r="P52" s="39">
        <f t="shared" si="3"/>
        <v>8898</v>
      </c>
      <c r="Q52" s="39">
        <v>120633</v>
      </c>
      <c r="R52" s="111"/>
    </row>
    <row r="53" spans="1:23">
      <c r="A53" s="33">
        <f t="shared" si="4"/>
        <v>19</v>
      </c>
      <c r="B53" s="34">
        <v>7666</v>
      </c>
      <c r="C53" s="34">
        <v>1</v>
      </c>
      <c r="D53" s="41" t="s">
        <v>29</v>
      </c>
      <c r="E53" s="32" t="s">
        <v>29</v>
      </c>
      <c r="F53" s="35" t="s">
        <v>133</v>
      </c>
      <c r="G53" s="32" t="s">
        <v>110</v>
      </c>
      <c r="H53" s="37"/>
      <c r="I53" s="38" t="s">
        <v>111</v>
      </c>
      <c r="J53" s="105">
        <v>4691</v>
      </c>
      <c r="K53" s="105">
        <v>262</v>
      </c>
      <c r="L53" s="105">
        <v>454</v>
      </c>
      <c r="M53" s="105">
        <v>0</v>
      </c>
      <c r="N53" s="105">
        <v>0</v>
      </c>
      <c r="O53" s="105">
        <v>0</v>
      </c>
      <c r="P53" s="39">
        <f t="shared" si="3"/>
        <v>5407</v>
      </c>
      <c r="Q53" s="39">
        <v>94976</v>
      </c>
      <c r="R53" s="111"/>
    </row>
    <row r="54" spans="1:23">
      <c r="A54" s="33">
        <f t="shared" si="4"/>
        <v>20</v>
      </c>
      <c r="B54" s="34">
        <v>2880</v>
      </c>
      <c r="C54" s="34">
        <v>1</v>
      </c>
      <c r="D54" s="41" t="s">
        <v>30</v>
      </c>
      <c r="E54" s="35" t="s">
        <v>30</v>
      </c>
      <c r="F54" s="35" t="s">
        <v>133</v>
      </c>
      <c r="G54" s="32" t="s">
        <v>112</v>
      </c>
      <c r="H54" s="37"/>
      <c r="I54" s="38">
        <v>1963</v>
      </c>
      <c r="J54" s="105">
        <v>6791</v>
      </c>
      <c r="K54" s="105">
        <v>0</v>
      </c>
      <c r="L54" s="105">
        <v>50</v>
      </c>
      <c r="M54" s="105">
        <v>0</v>
      </c>
      <c r="N54" s="105">
        <v>0</v>
      </c>
      <c r="O54" s="105">
        <v>570</v>
      </c>
      <c r="P54" s="39">
        <f t="shared" si="3"/>
        <v>7411</v>
      </c>
      <c r="Q54" s="39">
        <v>144000</v>
      </c>
      <c r="R54" s="111"/>
    </row>
    <row r="55" spans="1:23">
      <c r="A55" s="33">
        <f t="shared" si="4"/>
        <v>21</v>
      </c>
      <c r="B55" s="34">
        <v>2888</v>
      </c>
      <c r="C55" s="34">
        <v>1</v>
      </c>
      <c r="D55" s="41" t="s">
        <v>31</v>
      </c>
      <c r="E55" s="32" t="s">
        <v>31</v>
      </c>
      <c r="F55" s="35" t="s">
        <v>133</v>
      </c>
      <c r="G55" s="32" t="s">
        <v>113</v>
      </c>
      <c r="H55" s="37"/>
      <c r="I55" s="38">
        <v>2001</v>
      </c>
      <c r="J55" s="105">
        <v>8988</v>
      </c>
      <c r="K55" s="105">
        <v>581</v>
      </c>
      <c r="L55" s="105">
        <v>338</v>
      </c>
      <c r="M55" s="105">
        <v>0</v>
      </c>
      <c r="N55" s="105">
        <v>0</v>
      </c>
      <c r="O55" s="105">
        <v>0</v>
      </c>
      <c r="P55" s="39">
        <f t="shared" si="3"/>
        <v>9907</v>
      </c>
      <c r="Q55" s="39">
        <v>222000</v>
      </c>
      <c r="R55" s="111"/>
      <c r="S55" s="39"/>
      <c r="T55" s="39"/>
      <c r="U55" s="39"/>
      <c r="V55" s="39"/>
      <c r="W55" s="39"/>
    </row>
    <row r="56" spans="1:23">
      <c r="A56" s="33">
        <f t="shared" si="4"/>
        <v>22</v>
      </c>
      <c r="B56" s="34">
        <v>2889</v>
      </c>
      <c r="C56" s="34">
        <v>1</v>
      </c>
      <c r="D56" s="41" t="s">
        <v>32</v>
      </c>
      <c r="E56" s="35" t="s">
        <v>32</v>
      </c>
      <c r="F56" s="35" t="s">
        <v>133</v>
      </c>
      <c r="G56" s="35" t="s">
        <v>115</v>
      </c>
      <c r="H56" s="37"/>
      <c r="I56" s="38">
        <v>2001</v>
      </c>
      <c r="J56" s="105">
        <v>4397</v>
      </c>
      <c r="K56" s="105">
        <v>0</v>
      </c>
      <c r="L56" s="105">
        <v>0</v>
      </c>
      <c r="M56" s="105">
        <v>0</v>
      </c>
      <c r="N56" s="105">
        <v>0</v>
      </c>
      <c r="O56" s="105">
        <v>5100</v>
      </c>
      <c r="P56" s="39">
        <f t="shared" si="3"/>
        <v>9497</v>
      </c>
      <c r="Q56" s="39">
        <v>190000</v>
      </c>
      <c r="R56" s="111"/>
    </row>
    <row r="57" spans="1:23">
      <c r="A57" s="33">
        <f t="shared" si="4"/>
        <v>23</v>
      </c>
      <c r="B57" s="34">
        <v>6270</v>
      </c>
      <c r="C57" s="34">
        <v>1</v>
      </c>
      <c r="D57" s="41" t="s">
        <v>171</v>
      </c>
      <c r="E57" s="35"/>
      <c r="F57" s="35" t="s">
        <v>133</v>
      </c>
      <c r="G57" s="32" t="s">
        <v>172</v>
      </c>
      <c r="H57" s="37"/>
      <c r="I57" s="38">
        <v>1952</v>
      </c>
      <c r="J57" s="105">
        <v>5641</v>
      </c>
      <c r="K57" s="105">
        <v>0</v>
      </c>
      <c r="L57" s="105">
        <v>1236</v>
      </c>
      <c r="M57" s="105">
        <v>0</v>
      </c>
      <c r="N57" s="105"/>
      <c r="O57" s="105">
        <v>229</v>
      </c>
      <c r="P57" s="39">
        <f t="shared" si="3"/>
        <v>7106</v>
      </c>
      <c r="Q57" s="39">
        <v>27543</v>
      </c>
      <c r="R57" s="111"/>
    </row>
    <row r="58" spans="1:23">
      <c r="A58" s="33">
        <f t="shared" si="4"/>
        <v>24</v>
      </c>
      <c r="B58" s="34">
        <v>7664</v>
      </c>
      <c r="C58" s="34">
        <v>1</v>
      </c>
      <c r="D58" s="41" t="s">
        <v>33</v>
      </c>
      <c r="E58" s="35" t="s">
        <v>33</v>
      </c>
      <c r="F58" s="35" t="s">
        <v>133</v>
      </c>
      <c r="G58" s="32" t="s">
        <v>140</v>
      </c>
      <c r="H58" s="37"/>
      <c r="I58" s="38"/>
      <c r="J58" s="105">
        <v>0</v>
      </c>
      <c r="K58" s="105">
        <v>0</v>
      </c>
      <c r="L58" s="105">
        <v>0</v>
      </c>
      <c r="M58" s="105">
        <v>0</v>
      </c>
      <c r="N58" s="105">
        <v>0</v>
      </c>
      <c r="O58" s="105">
        <v>2610</v>
      </c>
      <c r="P58" s="39">
        <f t="shared" si="3"/>
        <v>2610</v>
      </c>
      <c r="Q58" s="39">
        <v>0</v>
      </c>
      <c r="R58" s="111"/>
    </row>
    <row r="59" spans="1:23">
      <c r="A59" s="33">
        <f t="shared" si="4"/>
        <v>25</v>
      </c>
      <c r="B59" s="34">
        <v>2912</v>
      </c>
      <c r="C59" s="34">
        <v>3</v>
      </c>
      <c r="D59" s="41" t="s">
        <v>176</v>
      </c>
      <c r="E59" s="32" t="s">
        <v>150</v>
      </c>
      <c r="F59" s="35" t="s">
        <v>133</v>
      </c>
      <c r="G59" s="35" t="s">
        <v>177</v>
      </c>
      <c r="H59" s="37"/>
      <c r="I59" s="35">
        <v>1987</v>
      </c>
      <c r="J59" s="105">
        <v>22242</v>
      </c>
      <c r="K59" s="105">
        <v>1603</v>
      </c>
      <c r="L59" s="105">
        <v>480</v>
      </c>
      <c r="M59" s="105">
        <v>0</v>
      </c>
      <c r="N59" s="105">
        <v>0</v>
      </c>
      <c r="O59" s="105">
        <v>30</v>
      </c>
      <c r="P59" s="39">
        <f t="shared" si="3"/>
        <v>24355</v>
      </c>
      <c r="Q59" s="39">
        <v>603000</v>
      </c>
      <c r="R59" s="111"/>
    </row>
    <row r="60" spans="1:23">
      <c r="A60" s="33">
        <f t="shared" si="4"/>
        <v>26</v>
      </c>
      <c r="B60" s="34">
        <v>2913</v>
      </c>
      <c r="C60" s="34">
        <v>1</v>
      </c>
      <c r="D60" s="41" t="s">
        <v>34</v>
      </c>
      <c r="E60" s="32" t="s">
        <v>34</v>
      </c>
      <c r="F60" s="35" t="s">
        <v>133</v>
      </c>
      <c r="G60" s="35" t="s">
        <v>116</v>
      </c>
      <c r="H60" s="37"/>
      <c r="I60" s="35">
        <v>1992</v>
      </c>
      <c r="J60" s="105">
        <v>6496</v>
      </c>
      <c r="K60" s="105">
        <v>0</v>
      </c>
      <c r="L60" s="105">
        <v>1482</v>
      </c>
      <c r="M60" s="105">
        <v>0</v>
      </c>
      <c r="N60" s="105">
        <v>0</v>
      </c>
      <c r="O60" s="105">
        <v>0</v>
      </c>
      <c r="P60" s="39">
        <f t="shared" si="3"/>
        <v>7978</v>
      </c>
      <c r="Q60" s="39">
        <v>149000</v>
      </c>
      <c r="R60" s="111"/>
    </row>
    <row r="61" spans="1:23" s="4" customFormat="1">
      <c r="A61" s="33"/>
      <c r="B61" s="34"/>
      <c r="C61" s="34"/>
      <c r="D61" s="58" t="s">
        <v>192</v>
      </c>
      <c r="E61" s="35"/>
      <c r="F61" s="35"/>
      <c r="G61" s="35"/>
      <c r="H61" s="37"/>
      <c r="I61" s="35"/>
      <c r="J61" s="104">
        <f t="shared" ref="J61:Q61" si="5">SUM(J35:J60)</f>
        <v>254703</v>
      </c>
      <c r="K61" s="104">
        <f t="shared" si="5"/>
        <v>5831</v>
      </c>
      <c r="L61" s="104">
        <f t="shared" si="5"/>
        <v>9215</v>
      </c>
      <c r="M61" s="104">
        <f t="shared" si="5"/>
        <v>0</v>
      </c>
      <c r="N61" s="104">
        <f t="shared" si="5"/>
        <v>7533</v>
      </c>
      <c r="O61" s="104">
        <f t="shared" si="5"/>
        <v>37732</v>
      </c>
      <c r="P61" s="104">
        <f t="shared" si="5"/>
        <v>315014</v>
      </c>
      <c r="Q61" s="104">
        <f t="shared" si="5"/>
        <v>5743904</v>
      </c>
    </row>
    <row r="62" spans="1:23" ht="8.25" customHeight="1">
      <c r="A62" s="33"/>
      <c r="B62" s="34"/>
      <c r="C62" s="34"/>
      <c r="D62" s="41"/>
      <c r="E62" s="35"/>
      <c r="F62" s="35"/>
      <c r="G62" s="35"/>
      <c r="H62" s="37"/>
      <c r="I62" s="35"/>
      <c r="J62" s="105"/>
      <c r="K62" s="105"/>
      <c r="L62" s="105"/>
      <c r="M62" s="105"/>
      <c r="N62" s="105"/>
      <c r="O62" s="105"/>
      <c r="P62" s="39"/>
      <c r="Q62" s="39"/>
    </row>
    <row r="63" spans="1:23">
      <c r="A63" s="33"/>
      <c r="B63" s="34"/>
      <c r="C63" s="34"/>
      <c r="D63" s="59" t="s">
        <v>131</v>
      </c>
      <c r="E63" s="32"/>
      <c r="F63" s="32"/>
      <c r="G63" s="42"/>
      <c r="H63" s="4"/>
      <c r="I63" s="4"/>
      <c r="J63" s="32"/>
      <c r="K63" s="32"/>
      <c r="L63" s="32"/>
      <c r="M63" s="32"/>
      <c r="N63" s="32"/>
      <c r="O63" s="32"/>
      <c r="P63" s="32"/>
      <c r="Q63" s="32"/>
    </row>
    <row r="64" spans="1:23">
      <c r="A64" s="33">
        <v>1</v>
      </c>
      <c r="B64" s="34">
        <v>1959</v>
      </c>
      <c r="C64" s="34">
        <v>2</v>
      </c>
      <c r="D64" s="41" t="s">
        <v>222</v>
      </c>
      <c r="E64" s="32"/>
      <c r="F64" s="35" t="s">
        <v>134</v>
      </c>
      <c r="G64" s="42" t="s">
        <v>223</v>
      </c>
      <c r="H64" s="4"/>
      <c r="I64" s="4">
        <v>1962</v>
      </c>
      <c r="J64" s="32">
        <v>1097</v>
      </c>
      <c r="K64" s="32">
        <v>0</v>
      </c>
      <c r="L64" s="32">
        <v>8442</v>
      </c>
      <c r="M64" s="32">
        <v>0</v>
      </c>
      <c r="N64" s="32">
        <v>0</v>
      </c>
      <c r="O64" s="32">
        <v>0</v>
      </c>
      <c r="P64" s="39">
        <f t="shared" ref="P64:P72" si="6">J64+K64+L64+M64+N64+O64</f>
        <v>9539</v>
      </c>
      <c r="Q64" s="32">
        <v>20449</v>
      </c>
      <c r="R64" s="111"/>
    </row>
    <row r="65" spans="1:23">
      <c r="A65" s="33">
        <f>A64+1</f>
        <v>2</v>
      </c>
      <c r="B65" s="34">
        <v>5413</v>
      </c>
      <c r="C65" s="34">
        <v>1</v>
      </c>
      <c r="D65" s="41" t="s">
        <v>137</v>
      </c>
      <c r="E65" s="35" t="s">
        <v>151</v>
      </c>
      <c r="F65" s="35" t="s">
        <v>134</v>
      </c>
      <c r="G65" s="42" t="s">
        <v>94</v>
      </c>
      <c r="H65" s="37"/>
      <c r="I65" s="35">
        <v>1964</v>
      </c>
      <c r="J65" s="105">
        <v>7235</v>
      </c>
      <c r="K65" s="105">
        <v>4241</v>
      </c>
      <c r="L65" s="105">
        <v>138</v>
      </c>
      <c r="M65" s="105">
        <v>0</v>
      </c>
      <c r="N65" s="105">
        <v>0</v>
      </c>
      <c r="O65" s="105">
        <v>9</v>
      </c>
      <c r="P65" s="39">
        <f t="shared" si="6"/>
        <v>11623</v>
      </c>
      <c r="Q65" s="39">
        <v>172000</v>
      </c>
      <c r="R65" s="111"/>
    </row>
    <row r="66" spans="1:23">
      <c r="A66" s="33">
        <f t="shared" ref="A66:A72" si="7">A65+1</f>
        <v>3</v>
      </c>
      <c r="B66" s="34">
        <v>1870</v>
      </c>
      <c r="C66" s="34">
        <v>1</v>
      </c>
      <c r="D66" s="41" t="s">
        <v>35</v>
      </c>
      <c r="E66" s="32" t="s">
        <v>35</v>
      </c>
      <c r="F66" s="35" t="s">
        <v>134</v>
      </c>
      <c r="G66" s="44" t="s">
        <v>95</v>
      </c>
      <c r="H66" s="37"/>
      <c r="I66" s="35">
        <v>1962</v>
      </c>
      <c r="J66" s="105">
        <v>32819</v>
      </c>
      <c r="K66" s="105">
        <v>593</v>
      </c>
      <c r="L66" s="105">
        <v>1391</v>
      </c>
      <c r="M66" s="105">
        <v>0</v>
      </c>
      <c r="N66" s="105">
        <v>1840</v>
      </c>
      <c r="O66" s="105">
        <v>2610</v>
      </c>
      <c r="P66" s="39">
        <f t="shared" si="6"/>
        <v>39253</v>
      </c>
      <c r="Q66" s="39">
        <v>575000</v>
      </c>
      <c r="R66" s="111"/>
    </row>
    <row r="67" spans="1:23">
      <c r="A67" s="33">
        <f t="shared" si="7"/>
        <v>4</v>
      </c>
      <c r="B67" s="34">
        <v>1960</v>
      </c>
      <c r="C67" s="34">
        <v>1</v>
      </c>
      <c r="D67" s="41" t="s">
        <v>36</v>
      </c>
      <c r="E67" s="32" t="s">
        <v>36</v>
      </c>
      <c r="F67" s="35" t="s">
        <v>134</v>
      </c>
      <c r="G67" s="44" t="s">
        <v>96</v>
      </c>
      <c r="H67" s="37"/>
      <c r="I67" s="35">
        <v>1964</v>
      </c>
      <c r="J67" s="105">
        <v>19646</v>
      </c>
      <c r="K67" s="105">
        <v>10163</v>
      </c>
      <c r="L67" s="105">
        <v>963.5</v>
      </c>
      <c r="M67" s="105">
        <v>0</v>
      </c>
      <c r="N67" s="105">
        <v>0</v>
      </c>
      <c r="O67" s="105">
        <v>6840</v>
      </c>
      <c r="P67" s="39">
        <f t="shared" si="6"/>
        <v>37612.5</v>
      </c>
      <c r="Q67" s="39">
        <v>434000</v>
      </c>
      <c r="R67" s="111"/>
    </row>
    <row r="68" spans="1:23">
      <c r="A68" s="33">
        <f t="shared" si="7"/>
        <v>5</v>
      </c>
      <c r="B68" s="34">
        <v>1810</v>
      </c>
      <c r="C68" s="34">
        <v>2</v>
      </c>
      <c r="D68" s="41" t="s">
        <v>152</v>
      </c>
      <c r="E68" s="32" t="s">
        <v>153</v>
      </c>
      <c r="F68" s="35" t="s">
        <v>134</v>
      </c>
      <c r="G68" s="60" t="s">
        <v>105</v>
      </c>
      <c r="H68" s="37"/>
      <c r="I68" s="38">
        <v>1963</v>
      </c>
      <c r="J68" s="105">
        <v>362</v>
      </c>
      <c r="K68" s="105">
        <v>0</v>
      </c>
      <c r="L68" s="105">
        <f>3031+1</f>
        <v>3032</v>
      </c>
      <c r="M68" s="105">
        <v>0</v>
      </c>
      <c r="N68" s="105">
        <v>0</v>
      </c>
      <c r="O68" s="105">
        <v>1388</v>
      </c>
      <c r="P68" s="39">
        <f t="shared" si="6"/>
        <v>4782</v>
      </c>
      <c r="Q68" s="39">
        <v>23000</v>
      </c>
      <c r="R68" s="111"/>
    </row>
    <row r="69" spans="1:23">
      <c r="A69" s="33">
        <f t="shared" si="7"/>
        <v>6</v>
      </c>
      <c r="B69" s="34">
        <v>2000</v>
      </c>
      <c r="C69" s="34">
        <v>1</v>
      </c>
      <c r="D69" s="41" t="s">
        <v>37</v>
      </c>
      <c r="E69" s="32" t="s">
        <v>37</v>
      </c>
      <c r="F69" s="35" t="s">
        <v>134</v>
      </c>
      <c r="G69" s="60" t="s">
        <v>106</v>
      </c>
      <c r="H69" s="37"/>
      <c r="I69" s="38">
        <v>1964</v>
      </c>
      <c r="J69" s="105">
        <v>16063</v>
      </c>
      <c r="K69" s="105">
        <v>0</v>
      </c>
      <c r="L69" s="105">
        <v>3242</v>
      </c>
      <c r="M69" s="105">
        <v>0</v>
      </c>
      <c r="N69" s="105">
        <v>0</v>
      </c>
      <c r="O69" s="105">
        <v>3315</v>
      </c>
      <c r="P69" s="39">
        <f t="shared" si="6"/>
        <v>22620</v>
      </c>
      <c r="Q69" s="39">
        <v>276000</v>
      </c>
      <c r="R69" s="111"/>
    </row>
    <row r="70" spans="1:23">
      <c r="A70" s="33">
        <f t="shared" si="7"/>
        <v>7</v>
      </c>
      <c r="B70" s="34">
        <v>1880</v>
      </c>
      <c r="C70" s="34">
        <v>1</v>
      </c>
      <c r="D70" s="41" t="s">
        <v>38</v>
      </c>
      <c r="E70" s="32" t="s">
        <v>38</v>
      </c>
      <c r="F70" s="35" t="s">
        <v>134</v>
      </c>
      <c r="G70" s="44" t="s">
        <v>107</v>
      </c>
      <c r="H70" s="37"/>
      <c r="I70" s="38">
        <v>1967</v>
      </c>
      <c r="J70" s="105">
        <v>34564</v>
      </c>
      <c r="K70" s="105">
        <f>4643+9</f>
        <v>4652</v>
      </c>
      <c r="L70" s="105">
        <v>1638</v>
      </c>
      <c r="M70" s="105">
        <v>467</v>
      </c>
      <c r="N70" s="105">
        <v>0</v>
      </c>
      <c r="O70" s="105">
        <v>3701</v>
      </c>
      <c r="P70" s="39">
        <f t="shared" si="6"/>
        <v>45022</v>
      </c>
      <c r="Q70" s="39">
        <v>585317</v>
      </c>
      <c r="R70" s="111"/>
    </row>
    <row r="71" spans="1:23">
      <c r="A71" s="33">
        <f t="shared" si="7"/>
        <v>8</v>
      </c>
      <c r="B71" s="34">
        <v>2908</v>
      </c>
      <c r="C71" s="34">
        <v>1</v>
      </c>
      <c r="D71" s="41" t="s">
        <v>142</v>
      </c>
      <c r="E71" s="35" t="s">
        <v>39</v>
      </c>
      <c r="F71" s="35" t="s">
        <v>134</v>
      </c>
      <c r="G71" s="35" t="s">
        <v>114</v>
      </c>
      <c r="H71" s="37"/>
      <c r="I71" s="35">
        <v>1964</v>
      </c>
      <c r="J71" s="105">
        <v>27723</v>
      </c>
      <c r="K71" s="105">
        <v>1071</v>
      </c>
      <c r="L71" s="105">
        <v>2407</v>
      </c>
      <c r="M71" s="105">
        <v>436</v>
      </c>
      <c r="N71" s="105">
        <v>2491</v>
      </c>
      <c r="O71" s="105">
        <v>6090</v>
      </c>
      <c r="P71" s="39">
        <f t="shared" si="6"/>
        <v>40218</v>
      </c>
      <c r="Q71" s="39">
        <v>459135</v>
      </c>
      <c r="R71" s="111"/>
      <c r="S71" s="39"/>
      <c r="T71" s="39"/>
      <c r="U71" s="39"/>
      <c r="V71" s="39"/>
      <c r="W71" s="39"/>
    </row>
    <row r="72" spans="1:23">
      <c r="A72" s="33">
        <f t="shared" si="7"/>
        <v>9</v>
      </c>
      <c r="B72" s="34">
        <v>1990</v>
      </c>
      <c r="C72" s="34">
        <v>1</v>
      </c>
      <c r="D72" s="41" t="s">
        <v>263</v>
      </c>
      <c r="E72" s="32" t="s">
        <v>117</v>
      </c>
      <c r="F72" s="35" t="s">
        <v>134</v>
      </c>
      <c r="G72" s="60" t="s">
        <v>118</v>
      </c>
      <c r="H72" s="37"/>
      <c r="I72" s="35">
        <v>1982</v>
      </c>
      <c r="J72" s="105">
        <v>4864</v>
      </c>
      <c r="K72" s="105">
        <v>0</v>
      </c>
      <c r="L72" s="105">
        <v>1076</v>
      </c>
      <c r="M72" s="105">
        <v>0</v>
      </c>
      <c r="N72" s="105">
        <v>0</v>
      </c>
      <c r="O72" s="105">
        <v>1470</v>
      </c>
      <c r="P72" s="39">
        <f t="shared" si="6"/>
        <v>7410</v>
      </c>
      <c r="Q72" s="39">
        <v>39000</v>
      </c>
      <c r="R72" s="111"/>
    </row>
    <row r="73" spans="1:23" s="4" customFormat="1">
      <c r="A73" s="33"/>
      <c r="B73" s="34"/>
      <c r="C73" s="34"/>
      <c r="D73" s="58" t="s">
        <v>193</v>
      </c>
      <c r="E73" s="32"/>
      <c r="F73" s="32"/>
      <c r="G73" s="60"/>
      <c r="H73" s="37"/>
      <c r="I73" s="35"/>
      <c r="J73" s="104">
        <f>SUM(J64:J72)</f>
        <v>144373</v>
      </c>
      <c r="K73" s="104">
        <f t="shared" ref="K73:Q73" si="8">SUM(K64:K72)</f>
        <v>20720</v>
      </c>
      <c r="L73" s="104">
        <f t="shared" si="8"/>
        <v>22329.5</v>
      </c>
      <c r="M73" s="104">
        <f t="shared" si="8"/>
        <v>903</v>
      </c>
      <c r="N73" s="104">
        <f t="shared" si="8"/>
        <v>4331</v>
      </c>
      <c r="O73" s="104">
        <f t="shared" si="8"/>
        <v>25423</v>
      </c>
      <c r="P73" s="104">
        <f t="shared" si="8"/>
        <v>218079.5</v>
      </c>
      <c r="Q73" s="104">
        <f t="shared" si="8"/>
        <v>2583901</v>
      </c>
    </row>
    <row r="74" spans="1:23">
      <c r="A74" s="33"/>
      <c r="B74" s="34"/>
      <c r="C74" s="34"/>
      <c r="D74" s="41"/>
      <c r="E74" s="32"/>
      <c r="F74" s="32"/>
      <c r="G74" s="42"/>
      <c r="H74" s="4"/>
      <c r="I74" s="4"/>
      <c r="J74" s="32"/>
      <c r="K74" s="32"/>
      <c r="L74" s="32"/>
      <c r="M74" s="32"/>
      <c r="N74" s="32"/>
      <c r="O74" s="32"/>
      <c r="P74" s="32"/>
      <c r="Q74" s="32"/>
    </row>
    <row r="75" spans="1:23">
      <c r="A75" s="33"/>
      <c r="B75" s="34"/>
      <c r="C75" s="34"/>
      <c r="D75" s="61" t="s">
        <v>194</v>
      </c>
      <c r="E75" s="32"/>
      <c r="F75" s="32"/>
      <c r="G75" s="42"/>
      <c r="H75" s="4"/>
      <c r="I75" s="4"/>
      <c r="J75" s="32"/>
      <c r="K75" s="32"/>
      <c r="L75" s="32"/>
      <c r="M75" s="32"/>
      <c r="N75" s="32"/>
      <c r="O75" s="32"/>
      <c r="P75" s="32"/>
      <c r="Q75" s="32"/>
    </row>
    <row r="76" spans="1:23">
      <c r="A76" s="33"/>
      <c r="B76" s="34"/>
      <c r="C76" s="34"/>
      <c r="D76" s="61"/>
      <c r="E76" s="32"/>
      <c r="F76" s="32"/>
      <c r="G76" s="42"/>
      <c r="H76" s="4"/>
      <c r="I76" s="4"/>
      <c r="J76" s="32"/>
      <c r="K76" s="32"/>
      <c r="L76" s="32"/>
      <c r="M76" s="32"/>
      <c r="N76" s="32"/>
      <c r="O76" s="32"/>
      <c r="P76" s="32"/>
      <c r="Q76" s="32"/>
    </row>
    <row r="77" spans="1:23">
      <c r="A77" s="33">
        <v>1</v>
      </c>
      <c r="B77" s="34">
        <v>4020</v>
      </c>
      <c r="C77" s="34">
        <v>1</v>
      </c>
      <c r="D77" s="41" t="s">
        <v>233</v>
      </c>
      <c r="E77" s="32"/>
      <c r="F77" s="32" t="s">
        <v>234</v>
      </c>
      <c r="G77" s="42"/>
      <c r="H77" s="4"/>
      <c r="I77" s="4">
        <v>2016</v>
      </c>
      <c r="J77" s="32">
        <v>0</v>
      </c>
      <c r="K77" s="32">
        <v>0</v>
      </c>
      <c r="L77" s="32">
        <v>0</v>
      </c>
      <c r="M77" s="32">
        <v>0</v>
      </c>
      <c r="N77" s="32">
        <v>0</v>
      </c>
      <c r="O77" s="32">
        <v>0</v>
      </c>
      <c r="P77" s="39">
        <f t="shared" ref="P77:P88" si="9">J77+K77+L77+M77+N77+O77</f>
        <v>0</v>
      </c>
      <c r="Q77" s="32">
        <v>21600</v>
      </c>
      <c r="R77" s="111"/>
    </row>
    <row r="78" spans="1:23">
      <c r="A78" s="33">
        <f t="shared" ref="A78:A83" si="10">A77+1</f>
        <v>2</v>
      </c>
      <c r="B78" s="34">
        <v>4000</v>
      </c>
      <c r="C78" s="34">
        <v>1</v>
      </c>
      <c r="D78" s="41" t="s">
        <v>229</v>
      </c>
      <c r="E78" s="32"/>
      <c r="F78" s="32" t="s">
        <v>234</v>
      </c>
      <c r="G78" s="42" t="s">
        <v>235</v>
      </c>
      <c r="H78" s="4"/>
      <c r="I78" s="4">
        <v>2016</v>
      </c>
      <c r="J78" s="105">
        <v>10505</v>
      </c>
      <c r="K78" s="32">
        <v>539</v>
      </c>
      <c r="L78" s="32">
        <v>0</v>
      </c>
      <c r="M78" s="32">
        <v>0</v>
      </c>
      <c r="N78" s="32">
        <v>0</v>
      </c>
      <c r="O78" s="32">
        <v>0</v>
      </c>
      <c r="P78" s="39">
        <f t="shared" si="9"/>
        <v>11044</v>
      </c>
      <c r="Q78" s="32">
        <v>158000</v>
      </c>
      <c r="R78" s="111"/>
    </row>
    <row r="79" spans="1:23">
      <c r="A79" s="33">
        <f t="shared" si="10"/>
        <v>3</v>
      </c>
      <c r="B79" s="34">
        <v>4010</v>
      </c>
      <c r="C79" s="34">
        <v>1</v>
      </c>
      <c r="D79" s="41" t="s">
        <v>230</v>
      </c>
      <c r="E79" s="32"/>
      <c r="F79" s="32" t="s">
        <v>234</v>
      </c>
      <c r="G79" s="42" t="s">
        <v>236</v>
      </c>
      <c r="H79" s="4"/>
      <c r="I79" s="4">
        <v>2016</v>
      </c>
      <c r="J79" s="32">
        <v>0</v>
      </c>
      <c r="K79" s="32">
        <v>0</v>
      </c>
      <c r="L79" s="32">
        <v>0</v>
      </c>
      <c r="M79" s="32">
        <v>0</v>
      </c>
      <c r="N79" s="32">
        <v>0</v>
      </c>
      <c r="O79" s="32">
        <v>9813</v>
      </c>
      <c r="P79" s="39">
        <f t="shared" si="9"/>
        <v>9813</v>
      </c>
      <c r="Q79" s="32">
        <v>31506</v>
      </c>
      <c r="R79" s="111"/>
    </row>
    <row r="80" spans="1:23">
      <c r="A80" s="33">
        <f t="shared" si="10"/>
        <v>4</v>
      </c>
      <c r="B80" s="34">
        <v>4521</v>
      </c>
      <c r="C80" s="34">
        <v>3</v>
      </c>
      <c r="D80" s="41" t="s">
        <v>208</v>
      </c>
      <c r="E80" s="35"/>
      <c r="F80" s="35" t="s">
        <v>133</v>
      </c>
      <c r="G80" s="32" t="s">
        <v>207</v>
      </c>
      <c r="H80" s="37"/>
      <c r="I80" s="38"/>
      <c r="J80" s="105">
        <v>40276</v>
      </c>
      <c r="K80" s="105">
        <v>0</v>
      </c>
      <c r="L80" s="105">
        <v>0</v>
      </c>
      <c r="M80" s="105">
        <v>0</v>
      </c>
      <c r="N80" s="105">
        <v>0</v>
      </c>
      <c r="O80" s="105">
        <v>0</v>
      </c>
      <c r="P80" s="39">
        <f t="shared" si="9"/>
        <v>40276</v>
      </c>
      <c r="Q80" s="39">
        <v>0</v>
      </c>
      <c r="R80" s="111"/>
    </row>
    <row r="81" spans="1:23">
      <c r="A81" s="33">
        <f t="shared" si="10"/>
        <v>5</v>
      </c>
      <c r="B81" s="34">
        <v>5272</v>
      </c>
      <c r="C81" s="34">
        <v>2</v>
      </c>
      <c r="D81" s="41" t="s">
        <v>254</v>
      </c>
      <c r="E81" s="35"/>
      <c r="F81" s="35" t="s">
        <v>210</v>
      </c>
      <c r="G81" s="32" t="s">
        <v>243</v>
      </c>
      <c r="H81" s="37"/>
      <c r="I81" s="38"/>
      <c r="J81" s="105">
        <v>15698</v>
      </c>
      <c r="K81" s="105">
        <v>730</v>
      </c>
      <c r="L81" s="105">
        <v>32</v>
      </c>
      <c r="M81" s="105">
        <v>0</v>
      </c>
      <c r="N81" s="105">
        <v>0</v>
      </c>
      <c r="O81" s="105">
        <v>0</v>
      </c>
      <c r="P81" s="39">
        <f t="shared" si="9"/>
        <v>16460</v>
      </c>
      <c r="Q81" s="39">
        <v>440000</v>
      </c>
      <c r="R81" s="111"/>
    </row>
    <row r="82" spans="1:23">
      <c r="A82" s="33">
        <f t="shared" si="10"/>
        <v>6</v>
      </c>
      <c r="B82" s="34">
        <v>2051</v>
      </c>
      <c r="C82" s="34">
        <v>1</v>
      </c>
      <c r="D82" s="41" t="s">
        <v>211</v>
      </c>
      <c r="E82" s="32" t="s">
        <v>154</v>
      </c>
      <c r="F82" s="35" t="s">
        <v>97</v>
      </c>
      <c r="G82" s="32" t="s">
        <v>98</v>
      </c>
      <c r="H82" s="37"/>
      <c r="I82" s="35">
        <v>2015</v>
      </c>
      <c r="J82" s="105">
        <v>0</v>
      </c>
      <c r="K82" s="105">
        <v>0</v>
      </c>
      <c r="L82" s="105">
        <v>0</v>
      </c>
      <c r="M82" s="105">
        <v>0</v>
      </c>
      <c r="N82" s="105">
        <v>7460</v>
      </c>
      <c r="O82" s="105">
        <v>0</v>
      </c>
      <c r="P82" s="39">
        <f t="shared" si="9"/>
        <v>7460</v>
      </c>
      <c r="Q82" s="39">
        <v>214000</v>
      </c>
      <c r="R82" s="111"/>
    </row>
    <row r="83" spans="1:23">
      <c r="A83" s="33">
        <f t="shared" si="10"/>
        <v>7</v>
      </c>
      <c r="B83" s="34">
        <v>9118</v>
      </c>
      <c r="C83" s="34">
        <v>2</v>
      </c>
      <c r="D83" s="41" t="s">
        <v>264</v>
      </c>
      <c r="E83" s="32"/>
      <c r="F83" s="35" t="s">
        <v>210</v>
      </c>
      <c r="G83" s="32"/>
      <c r="H83" s="37"/>
      <c r="I83" s="35"/>
      <c r="J83" s="105">
        <v>0</v>
      </c>
      <c r="K83" s="105">
        <v>0</v>
      </c>
      <c r="L83" s="105">
        <v>0</v>
      </c>
      <c r="M83" s="105">
        <v>0</v>
      </c>
      <c r="N83" s="105">
        <v>0</v>
      </c>
      <c r="O83" s="105">
        <v>0</v>
      </c>
      <c r="P83" s="39">
        <f t="shared" si="9"/>
        <v>0</v>
      </c>
      <c r="Q83" s="39">
        <v>0</v>
      </c>
      <c r="R83" s="111"/>
    </row>
    <row r="84" spans="1:23">
      <c r="A84" s="33">
        <f>A82+1</f>
        <v>7</v>
      </c>
      <c r="B84" s="34">
        <v>5231</v>
      </c>
      <c r="C84" s="34">
        <v>3</v>
      </c>
      <c r="D84" s="41" t="s">
        <v>265</v>
      </c>
      <c r="E84" s="32"/>
      <c r="F84" s="35" t="s">
        <v>210</v>
      </c>
      <c r="G84" s="32" t="s">
        <v>244</v>
      </c>
      <c r="H84" s="37"/>
      <c r="I84" s="35">
        <v>1985</v>
      </c>
      <c r="J84" s="105">
        <v>0</v>
      </c>
      <c r="K84" s="105">
        <v>0</v>
      </c>
      <c r="L84" s="105">
        <v>0</v>
      </c>
      <c r="M84" s="105">
        <v>0</v>
      </c>
      <c r="N84" s="105">
        <v>0</v>
      </c>
      <c r="O84" s="105">
        <v>0</v>
      </c>
      <c r="P84" s="39">
        <f t="shared" si="9"/>
        <v>0</v>
      </c>
      <c r="Q84" s="39">
        <v>0</v>
      </c>
      <c r="R84" s="111"/>
    </row>
    <row r="85" spans="1:23">
      <c r="A85" s="33">
        <f>A84+1</f>
        <v>8</v>
      </c>
      <c r="B85" s="34">
        <v>6531</v>
      </c>
      <c r="C85" s="34">
        <v>1</v>
      </c>
      <c r="D85" s="41" t="s">
        <v>40</v>
      </c>
      <c r="E85" s="32" t="s">
        <v>40</v>
      </c>
      <c r="F85" s="35" t="s">
        <v>101</v>
      </c>
      <c r="G85" s="32" t="s">
        <v>102</v>
      </c>
      <c r="H85" s="37"/>
      <c r="I85" s="38" t="s">
        <v>70</v>
      </c>
      <c r="J85" s="105">
        <v>50043</v>
      </c>
      <c r="K85" s="105">
        <v>956</v>
      </c>
      <c r="L85" s="105">
        <v>2400</v>
      </c>
      <c r="M85" s="105">
        <v>0</v>
      </c>
      <c r="N85" s="105">
        <v>0</v>
      </c>
      <c r="O85" s="105">
        <v>7596</v>
      </c>
      <c r="P85" s="39">
        <f t="shared" si="9"/>
        <v>60995</v>
      </c>
      <c r="Q85" s="39">
        <v>873000</v>
      </c>
      <c r="R85" s="111"/>
    </row>
    <row r="86" spans="1:23">
      <c r="A86" s="33">
        <f t="shared" ref="A86:A88" si="11">A85+1</f>
        <v>9</v>
      </c>
      <c r="B86" s="34">
        <v>8080</v>
      </c>
      <c r="C86" s="34">
        <v>1</v>
      </c>
      <c r="D86" s="41" t="s">
        <v>255</v>
      </c>
      <c r="E86" s="32" t="s">
        <v>41</v>
      </c>
      <c r="F86" s="35" t="s">
        <v>103</v>
      </c>
      <c r="G86" s="32" t="s">
        <v>104</v>
      </c>
      <c r="H86" s="37"/>
      <c r="I86" s="38">
        <v>1966</v>
      </c>
      <c r="J86" s="105">
        <v>33710</v>
      </c>
      <c r="K86" s="105">
        <v>1530</v>
      </c>
      <c r="L86" s="105">
        <v>2039</v>
      </c>
      <c r="M86" s="105">
        <v>0</v>
      </c>
      <c r="N86" s="105">
        <v>0</v>
      </c>
      <c r="O86" s="105">
        <v>74</v>
      </c>
      <c r="P86" s="39">
        <f t="shared" si="9"/>
        <v>37353</v>
      </c>
      <c r="Q86" s="39">
        <v>336000</v>
      </c>
      <c r="R86" s="111"/>
    </row>
    <row r="87" spans="1:23">
      <c r="A87" s="33">
        <f t="shared" si="11"/>
        <v>10</v>
      </c>
      <c r="B87" s="34">
        <v>6211</v>
      </c>
      <c r="C87" s="34">
        <v>1</v>
      </c>
      <c r="D87" s="41" t="s">
        <v>224</v>
      </c>
      <c r="E87" s="32"/>
      <c r="F87" s="35" t="s">
        <v>97</v>
      </c>
      <c r="G87" s="32" t="s">
        <v>228</v>
      </c>
      <c r="H87" s="37"/>
      <c r="I87" s="38"/>
      <c r="J87" s="105">
        <v>6363</v>
      </c>
      <c r="K87" s="105">
        <v>0</v>
      </c>
      <c r="L87" s="105"/>
      <c r="M87" s="105"/>
      <c r="N87" s="105"/>
      <c r="O87" s="105">
        <v>5</v>
      </c>
      <c r="P87" s="39">
        <f t="shared" si="9"/>
        <v>6368</v>
      </c>
      <c r="Q87" s="39">
        <v>111000</v>
      </c>
      <c r="R87" s="111"/>
    </row>
    <row r="88" spans="1:23">
      <c r="A88" s="33">
        <f t="shared" si="11"/>
        <v>11</v>
      </c>
      <c r="B88" s="34">
        <v>4520</v>
      </c>
      <c r="C88" s="34">
        <v>2</v>
      </c>
      <c r="D88" s="41" t="s">
        <v>209</v>
      </c>
      <c r="E88" s="32"/>
      <c r="F88" s="35" t="s">
        <v>133</v>
      </c>
      <c r="G88" s="32" t="s">
        <v>207</v>
      </c>
      <c r="H88" s="37"/>
      <c r="I88" s="38">
        <v>1973</v>
      </c>
      <c r="J88" s="105">
        <v>0</v>
      </c>
      <c r="K88" s="105">
        <v>0</v>
      </c>
      <c r="L88" s="105">
        <v>0</v>
      </c>
      <c r="M88" s="105">
        <v>0</v>
      </c>
      <c r="N88" s="105">
        <v>0</v>
      </c>
      <c r="O88" s="105">
        <v>0</v>
      </c>
      <c r="P88" s="39">
        <f t="shared" si="9"/>
        <v>0</v>
      </c>
      <c r="Q88" s="39">
        <v>185821</v>
      </c>
      <c r="R88" s="111"/>
      <c r="S88" s="39"/>
      <c r="T88" s="39"/>
      <c r="U88" s="39"/>
      <c r="V88" s="39"/>
      <c r="W88" s="39"/>
    </row>
    <row r="89" spans="1:23" s="4" customFormat="1" ht="15.75" customHeight="1">
      <c r="A89" s="33"/>
      <c r="B89" s="34"/>
      <c r="C89" s="34"/>
      <c r="D89" s="58" t="s">
        <v>195</v>
      </c>
      <c r="E89" s="35"/>
      <c r="F89" s="32"/>
      <c r="G89" s="32"/>
      <c r="H89" s="37"/>
      <c r="I89" s="35"/>
      <c r="J89" s="104">
        <f t="shared" ref="J89:Q89" si="12">SUM(J77:J88)</f>
        <v>156595</v>
      </c>
      <c r="K89" s="104">
        <f t="shared" si="12"/>
        <v>3755</v>
      </c>
      <c r="L89" s="104">
        <f t="shared" si="12"/>
        <v>4471</v>
      </c>
      <c r="M89" s="104">
        <f t="shared" si="12"/>
        <v>0</v>
      </c>
      <c r="N89" s="104">
        <f t="shared" si="12"/>
        <v>7460</v>
      </c>
      <c r="O89" s="104">
        <f t="shared" si="12"/>
        <v>17488</v>
      </c>
      <c r="P89" s="104">
        <f t="shared" si="12"/>
        <v>189769</v>
      </c>
      <c r="Q89" s="104">
        <f t="shared" si="12"/>
        <v>2370927</v>
      </c>
    </row>
    <row r="90" spans="1:23" s="53" customFormat="1" ht="23.25" customHeight="1">
      <c r="A90" s="62"/>
      <c r="B90" s="63"/>
      <c r="C90" s="63"/>
      <c r="D90" s="48" t="s">
        <v>196</v>
      </c>
      <c r="E90" s="64"/>
      <c r="F90" s="64"/>
      <c r="G90" s="51"/>
      <c r="H90" s="65"/>
      <c r="I90" s="65"/>
      <c r="J90" s="103">
        <f t="shared" ref="J90:Q90" si="13">J89+J73+J61</f>
        <v>555671</v>
      </c>
      <c r="K90" s="103">
        <f t="shared" si="13"/>
        <v>30306</v>
      </c>
      <c r="L90" s="103">
        <f t="shared" si="13"/>
        <v>36015.5</v>
      </c>
      <c r="M90" s="103">
        <f t="shared" si="13"/>
        <v>903</v>
      </c>
      <c r="N90" s="103">
        <f t="shared" si="13"/>
        <v>19324</v>
      </c>
      <c r="O90" s="103">
        <f t="shared" si="13"/>
        <v>80643</v>
      </c>
      <c r="P90" s="103">
        <f t="shared" si="13"/>
        <v>722862.5</v>
      </c>
      <c r="Q90" s="103">
        <f t="shared" si="13"/>
        <v>10698732</v>
      </c>
    </row>
    <row r="91" spans="1:23">
      <c r="A91" s="33"/>
      <c r="B91" s="34"/>
      <c r="C91" s="34"/>
      <c r="D91" s="58"/>
      <c r="E91" s="32"/>
      <c r="F91" s="32"/>
      <c r="G91" s="42"/>
      <c r="H91" s="4"/>
      <c r="I91" s="4"/>
      <c r="J91" s="104"/>
      <c r="K91" s="104"/>
      <c r="L91" s="104"/>
      <c r="M91" s="104"/>
      <c r="N91" s="104"/>
      <c r="O91" s="104"/>
      <c r="P91" s="104"/>
      <c r="Q91" s="104"/>
    </row>
    <row r="92" spans="1:23" s="72" customFormat="1">
      <c r="A92" s="66"/>
      <c r="B92" s="67"/>
      <c r="C92" s="67"/>
      <c r="D92" s="68" t="s">
        <v>132</v>
      </c>
      <c r="E92" s="69"/>
      <c r="F92" s="43"/>
      <c r="G92" s="70"/>
      <c r="H92" s="71"/>
      <c r="I92" s="71"/>
      <c r="J92" s="43"/>
      <c r="K92" s="43"/>
      <c r="L92" s="43"/>
      <c r="M92" s="43"/>
      <c r="N92" s="43"/>
      <c r="O92" s="43"/>
      <c r="P92" s="43"/>
      <c r="Q92" s="43"/>
    </row>
    <row r="93" spans="1:23">
      <c r="A93" s="33">
        <v>1</v>
      </c>
      <c r="B93" s="34">
        <v>1364</v>
      </c>
      <c r="C93" s="34">
        <v>1</v>
      </c>
      <c r="D93" s="41" t="s">
        <v>42</v>
      </c>
      <c r="E93" s="35" t="s">
        <v>42</v>
      </c>
      <c r="F93" s="35" t="s">
        <v>136</v>
      </c>
      <c r="G93" s="32" t="s">
        <v>212</v>
      </c>
      <c r="H93" s="37"/>
      <c r="I93" s="35">
        <v>1955</v>
      </c>
      <c r="J93" s="105">
        <v>6729</v>
      </c>
      <c r="K93" s="105">
        <v>1840</v>
      </c>
      <c r="L93" s="105">
        <v>165</v>
      </c>
      <c r="M93" s="105">
        <v>0</v>
      </c>
      <c r="N93" s="105">
        <v>0</v>
      </c>
      <c r="O93" s="105">
        <v>9</v>
      </c>
      <c r="P93" s="39">
        <f t="shared" ref="P93:P103" si="14">J93+K93+L93+M93+N93+O93</f>
        <v>8743</v>
      </c>
      <c r="Q93" s="39">
        <v>155000</v>
      </c>
      <c r="R93" s="111"/>
    </row>
    <row r="94" spans="1:23">
      <c r="A94" s="33">
        <f>A93+1</f>
        <v>2</v>
      </c>
      <c r="B94" s="34">
        <v>1361</v>
      </c>
      <c r="C94" s="34">
        <v>1</v>
      </c>
      <c r="D94" s="41" t="s">
        <v>169</v>
      </c>
      <c r="E94" s="32" t="s">
        <v>155</v>
      </c>
      <c r="F94" s="35" t="s">
        <v>136</v>
      </c>
      <c r="G94" s="42" t="s">
        <v>213</v>
      </c>
      <c r="H94" s="37"/>
      <c r="I94" s="35">
        <v>1937</v>
      </c>
      <c r="J94" s="105">
        <v>16543</v>
      </c>
      <c r="K94" s="105">
        <v>276</v>
      </c>
      <c r="L94" s="105">
        <v>457</v>
      </c>
      <c r="M94" s="105">
        <v>0</v>
      </c>
      <c r="N94" s="105">
        <v>0</v>
      </c>
      <c r="O94" s="105">
        <v>1230</v>
      </c>
      <c r="P94" s="39">
        <f t="shared" si="14"/>
        <v>18506</v>
      </c>
      <c r="Q94" s="39">
        <v>334000</v>
      </c>
      <c r="R94" s="111"/>
    </row>
    <row r="95" spans="1:23">
      <c r="A95" s="33">
        <f t="shared" ref="A95:A103" si="15">A94+1</f>
        <v>3</v>
      </c>
      <c r="B95" s="34">
        <v>7109</v>
      </c>
      <c r="C95" s="34">
        <v>1</v>
      </c>
      <c r="D95" s="41" t="s">
        <v>138</v>
      </c>
      <c r="E95" s="32" t="s">
        <v>156</v>
      </c>
      <c r="F95" s="35" t="s">
        <v>136</v>
      </c>
      <c r="G95" s="32" t="s">
        <v>214</v>
      </c>
      <c r="H95" s="37"/>
      <c r="I95" s="38" t="s">
        <v>119</v>
      </c>
      <c r="J95" s="105">
        <v>8327</v>
      </c>
      <c r="K95" s="105">
        <v>575</v>
      </c>
      <c r="L95" s="105">
        <v>4292</v>
      </c>
      <c r="M95" s="105">
        <v>0</v>
      </c>
      <c r="N95" s="105">
        <v>0</v>
      </c>
      <c r="O95" s="105">
        <v>974</v>
      </c>
      <c r="P95" s="39">
        <f t="shared" si="14"/>
        <v>14168</v>
      </c>
      <c r="Q95" s="39">
        <v>211500</v>
      </c>
      <c r="R95" s="111"/>
    </row>
    <row r="96" spans="1:23">
      <c r="A96" s="33">
        <f t="shared" si="15"/>
        <v>4</v>
      </c>
      <c r="B96" s="34">
        <v>6458</v>
      </c>
      <c r="C96" s="34">
        <v>3</v>
      </c>
      <c r="D96" s="41" t="s">
        <v>170</v>
      </c>
      <c r="E96" s="32" t="s">
        <v>157</v>
      </c>
      <c r="F96" s="35" t="s">
        <v>136</v>
      </c>
      <c r="G96" s="32" t="s">
        <v>120</v>
      </c>
      <c r="H96" s="37" t="s">
        <v>56</v>
      </c>
      <c r="I96" s="35">
        <v>1968</v>
      </c>
      <c r="J96" s="105">
        <v>0</v>
      </c>
      <c r="K96" s="105">
        <v>0</v>
      </c>
      <c r="L96" s="105">
        <v>0</v>
      </c>
      <c r="M96" s="105">
        <v>0</v>
      </c>
      <c r="N96" s="105">
        <v>0</v>
      </c>
      <c r="O96" s="105">
        <v>0</v>
      </c>
      <c r="P96" s="39">
        <f t="shared" si="14"/>
        <v>0</v>
      </c>
      <c r="Q96" s="39">
        <v>8400</v>
      </c>
      <c r="R96" s="111"/>
    </row>
    <row r="97" spans="1:18">
      <c r="A97" s="33">
        <f t="shared" si="15"/>
        <v>5</v>
      </c>
      <c r="B97" s="34">
        <v>1461</v>
      </c>
      <c r="C97" s="34">
        <v>1</v>
      </c>
      <c r="D97" s="41" t="s">
        <v>43</v>
      </c>
      <c r="E97" s="35" t="s">
        <v>43</v>
      </c>
      <c r="F97" s="35" t="s">
        <v>136</v>
      </c>
      <c r="G97" s="32" t="s">
        <v>121</v>
      </c>
      <c r="H97" s="37" t="s">
        <v>56</v>
      </c>
      <c r="I97" s="35">
        <v>1988</v>
      </c>
      <c r="J97" s="105">
        <v>0</v>
      </c>
      <c r="K97" s="105">
        <v>428</v>
      </c>
      <c r="L97" s="105">
        <v>4254</v>
      </c>
      <c r="M97" s="105">
        <v>0</v>
      </c>
      <c r="N97" s="105">
        <v>0</v>
      </c>
      <c r="O97" s="105">
        <v>0</v>
      </c>
      <c r="P97" s="39">
        <f t="shared" si="14"/>
        <v>4682</v>
      </c>
      <c r="Q97" s="39">
        <v>83000</v>
      </c>
      <c r="R97" s="111"/>
    </row>
    <row r="98" spans="1:18">
      <c r="A98" s="33">
        <f t="shared" si="15"/>
        <v>6</v>
      </c>
      <c r="B98" s="34">
        <v>6510</v>
      </c>
      <c r="C98" s="34">
        <v>1</v>
      </c>
      <c r="D98" s="41" t="s">
        <v>165</v>
      </c>
      <c r="E98" s="32" t="s">
        <v>158</v>
      </c>
      <c r="F98" s="35" t="s">
        <v>136</v>
      </c>
      <c r="G98" s="73" t="s">
        <v>215</v>
      </c>
      <c r="H98" s="37"/>
      <c r="I98" s="38" t="s">
        <v>61</v>
      </c>
      <c r="J98" s="105">
        <v>29812</v>
      </c>
      <c r="K98" s="105">
        <v>2538</v>
      </c>
      <c r="L98" s="105">
        <v>1458</v>
      </c>
      <c r="M98" s="105">
        <v>691</v>
      </c>
      <c r="N98" s="105">
        <v>0</v>
      </c>
      <c r="O98" s="105">
        <v>3848</v>
      </c>
      <c r="P98" s="39">
        <f t="shared" si="14"/>
        <v>38347</v>
      </c>
      <c r="Q98" s="39">
        <v>442448</v>
      </c>
      <c r="R98" s="111"/>
    </row>
    <row r="99" spans="1:18">
      <c r="A99" s="33">
        <f t="shared" si="15"/>
        <v>7</v>
      </c>
      <c r="B99" s="34">
        <v>5490</v>
      </c>
      <c r="C99" s="34">
        <v>1</v>
      </c>
      <c r="D99" s="41" t="s">
        <v>252</v>
      </c>
      <c r="E99" s="32"/>
      <c r="F99" s="35" t="s">
        <v>136</v>
      </c>
      <c r="G99" s="73" t="s">
        <v>253</v>
      </c>
      <c r="H99" s="37"/>
      <c r="I99" s="38"/>
      <c r="J99" s="105">
        <v>6671</v>
      </c>
      <c r="K99" s="105">
        <v>1269</v>
      </c>
      <c r="L99" s="105">
        <v>1645</v>
      </c>
      <c r="M99" s="105">
        <v>0</v>
      </c>
      <c r="N99" s="105">
        <v>0</v>
      </c>
      <c r="O99" s="105">
        <v>0</v>
      </c>
      <c r="P99" s="39">
        <f t="shared" si="14"/>
        <v>9585</v>
      </c>
      <c r="Q99" s="39">
        <v>151000</v>
      </c>
      <c r="R99" s="111"/>
    </row>
    <row r="100" spans="1:18">
      <c r="A100" s="33">
        <f t="shared" si="15"/>
        <v>8</v>
      </c>
      <c r="B100" s="34">
        <v>6515</v>
      </c>
      <c r="C100" s="34">
        <v>2</v>
      </c>
      <c r="D100" s="41" t="s">
        <v>159</v>
      </c>
      <c r="E100" s="32" t="s">
        <v>160</v>
      </c>
      <c r="F100" s="35" t="s">
        <v>136</v>
      </c>
      <c r="G100" s="42" t="s">
        <v>123</v>
      </c>
      <c r="H100" s="37"/>
      <c r="I100" s="38">
        <v>1942</v>
      </c>
      <c r="J100" s="105">
        <v>0</v>
      </c>
      <c r="K100" s="105">
        <v>0</v>
      </c>
      <c r="L100" s="105">
        <v>0</v>
      </c>
      <c r="M100" s="105">
        <v>0</v>
      </c>
      <c r="N100" s="105">
        <v>0</v>
      </c>
      <c r="O100" s="105">
        <v>0</v>
      </c>
      <c r="P100" s="39">
        <f t="shared" si="14"/>
        <v>0</v>
      </c>
      <c r="Q100" s="39">
        <v>1620</v>
      </c>
      <c r="R100" s="111"/>
    </row>
    <row r="101" spans="1:18">
      <c r="A101" s="33">
        <f t="shared" si="15"/>
        <v>9</v>
      </c>
      <c r="B101" s="34">
        <v>6512</v>
      </c>
      <c r="C101" s="34">
        <v>1</v>
      </c>
      <c r="D101" s="41" t="s">
        <v>44</v>
      </c>
      <c r="E101" s="32" t="s">
        <v>44</v>
      </c>
      <c r="F101" s="35" t="s">
        <v>136</v>
      </c>
      <c r="G101" s="32" t="s">
        <v>216</v>
      </c>
      <c r="H101" s="37"/>
      <c r="I101" s="35">
        <v>1991</v>
      </c>
      <c r="J101" s="105">
        <v>6695</v>
      </c>
      <c r="K101" s="105">
        <v>0</v>
      </c>
      <c r="L101" s="105">
        <v>2904</v>
      </c>
      <c r="M101" s="105">
        <v>0</v>
      </c>
      <c r="N101" s="105">
        <v>0</v>
      </c>
      <c r="O101" s="105">
        <v>975</v>
      </c>
      <c r="P101" s="39">
        <f t="shared" si="14"/>
        <v>10574</v>
      </c>
      <c r="Q101" s="39">
        <v>142341</v>
      </c>
      <c r="R101" s="111"/>
    </row>
    <row r="102" spans="1:18">
      <c r="A102" s="33">
        <f t="shared" si="15"/>
        <v>10</v>
      </c>
      <c r="B102" s="34">
        <v>7106</v>
      </c>
      <c r="C102" s="34">
        <v>1</v>
      </c>
      <c r="D102" s="41" t="s">
        <v>45</v>
      </c>
      <c r="E102" s="32" t="s">
        <v>45</v>
      </c>
      <c r="F102" s="35" t="s">
        <v>136</v>
      </c>
      <c r="G102" s="32" t="s">
        <v>217</v>
      </c>
      <c r="H102" s="37"/>
      <c r="I102" s="38" t="s">
        <v>61</v>
      </c>
      <c r="J102" s="105">
        <v>12647</v>
      </c>
      <c r="K102" s="105">
        <v>1037</v>
      </c>
      <c r="L102" s="105">
        <v>1659</v>
      </c>
      <c r="M102" s="105">
        <v>0</v>
      </c>
      <c r="N102" s="105">
        <v>0</v>
      </c>
      <c r="O102" s="105">
        <v>12</v>
      </c>
      <c r="P102" s="39">
        <f t="shared" si="14"/>
        <v>15355</v>
      </c>
      <c r="Q102" s="39">
        <v>238000</v>
      </c>
      <c r="R102" s="111"/>
    </row>
    <row r="103" spans="1:18">
      <c r="A103" s="33">
        <f t="shared" si="15"/>
        <v>11</v>
      </c>
      <c r="B103" s="34">
        <v>7104</v>
      </c>
      <c r="C103" s="34">
        <v>3</v>
      </c>
      <c r="D103" s="41" t="s">
        <v>258</v>
      </c>
      <c r="E103" s="32" t="s">
        <v>46</v>
      </c>
      <c r="F103" s="35" t="s">
        <v>136</v>
      </c>
      <c r="G103" s="32" t="s">
        <v>218</v>
      </c>
      <c r="H103" s="37"/>
      <c r="I103" s="38" t="s">
        <v>122</v>
      </c>
      <c r="J103" s="105">
        <v>12745</v>
      </c>
      <c r="K103" s="105">
        <v>375</v>
      </c>
      <c r="L103" s="105">
        <v>370</v>
      </c>
      <c r="M103" s="105">
        <v>0</v>
      </c>
      <c r="N103" s="105">
        <v>0</v>
      </c>
      <c r="O103" s="105">
        <v>270</v>
      </c>
      <c r="P103" s="39">
        <f t="shared" si="14"/>
        <v>13760</v>
      </c>
      <c r="Q103" s="39">
        <v>276000</v>
      </c>
      <c r="R103" s="111"/>
    </row>
    <row r="104" spans="1:18" s="53" customFormat="1" ht="23.25" customHeight="1">
      <c r="A104" s="62"/>
      <c r="B104" s="74"/>
      <c r="C104" s="74"/>
      <c r="D104" s="48" t="s">
        <v>197</v>
      </c>
      <c r="E104" s="75"/>
      <c r="F104" s="76"/>
      <c r="G104" s="77"/>
      <c r="H104" s="78"/>
      <c r="I104" s="79"/>
      <c r="J104" s="103">
        <f t="shared" ref="J104:Q104" si="16">SUM(J93:J103)</f>
        <v>100169</v>
      </c>
      <c r="K104" s="103">
        <f t="shared" si="16"/>
        <v>8338</v>
      </c>
      <c r="L104" s="103">
        <f t="shared" si="16"/>
        <v>17204</v>
      </c>
      <c r="M104" s="103">
        <f t="shared" si="16"/>
        <v>691</v>
      </c>
      <c r="N104" s="103">
        <f t="shared" si="16"/>
        <v>0</v>
      </c>
      <c r="O104" s="103">
        <f t="shared" si="16"/>
        <v>7318</v>
      </c>
      <c r="P104" s="103">
        <f t="shared" si="16"/>
        <v>133720</v>
      </c>
      <c r="Q104" s="103">
        <f t="shared" si="16"/>
        <v>2043309</v>
      </c>
    </row>
    <row r="105" spans="1:18">
      <c r="A105" s="33"/>
      <c r="B105" s="34"/>
      <c r="C105" s="34"/>
      <c r="D105" s="58"/>
      <c r="E105" s="32"/>
      <c r="F105" s="32"/>
      <c r="G105" s="42"/>
      <c r="H105" s="4"/>
      <c r="I105" s="4"/>
      <c r="J105" s="104"/>
      <c r="K105" s="104"/>
      <c r="L105" s="104"/>
      <c r="M105" s="104"/>
      <c r="N105" s="104"/>
      <c r="O105" s="104"/>
      <c r="P105" s="104"/>
      <c r="Q105" s="104"/>
    </row>
    <row r="106" spans="1:18" ht="15.75" customHeight="1">
      <c r="A106" s="33"/>
      <c r="B106" s="34"/>
      <c r="C106" s="34"/>
      <c r="D106" s="56" t="s">
        <v>245</v>
      </c>
      <c r="E106" s="32"/>
      <c r="F106" s="35"/>
      <c r="G106" s="42"/>
      <c r="H106" s="37"/>
      <c r="I106" s="38"/>
      <c r="J106" s="105"/>
      <c r="K106" s="105"/>
      <c r="L106" s="105"/>
      <c r="M106" s="105"/>
      <c r="N106" s="105"/>
      <c r="O106" s="105"/>
      <c r="P106" s="39"/>
      <c r="Q106" s="39"/>
    </row>
    <row r="107" spans="1:18" ht="15.75" customHeight="1">
      <c r="A107" s="33">
        <f>A106+1</f>
        <v>1</v>
      </c>
      <c r="B107" s="34">
        <v>1101</v>
      </c>
      <c r="C107" s="34"/>
      <c r="D107" s="41" t="s">
        <v>271</v>
      </c>
      <c r="E107" s="32"/>
      <c r="F107" s="35" t="s">
        <v>247</v>
      </c>
      <c r="G107" s="32" t="s">
        <v>249</v>
      </c>
      <c r="H107" s="114"/>
      <c r="I107" s="38">
        <v>1981</v>
      </c>
      <c r="J107" s="105">
        <v>0</v>
      </c>
      <c r="K107" s="105">
        <v>0</v>
      </c>
      <c r="L107" s="105">
        <v>800</v>
      </c>
      <c r="M107" s="105">
        <v>0</v>
      </c>
      <c r="N107" s="105">
        <v>0</v>
      </c>
      <c r="O107" s="105">
        <v>0</v>
      </c>
      <c r="P107" s="39">
        <f t="shared" ref="P107:P110" si="17">J107+K107+L107+M107+N107+O107</f>
        <v>800</v>
      </c>
      <c r="Q107" s="39">
        <v>5728</v>
      </c>
    </row>
    <row r="108" spans="1:18" ht="15.75" customHeight="1">
      <c r="A108" s="33">
        <f>A107+1</f>
        <v>2</v>
      </c>
      <c r="B108" s="34">
        <v>1102</v>
      </c>
      <c r="C108" s="34"/>
      <c r="D108" s="41" t="s">
        <v>250</v>
      </c>
      <c r="E108" s="32"/>
      <c r="F108" s="35" t="s">
        <v>247</v>
      </c>
      <c r="G108" s="32" t="s">
        <v>251</v>
      </c>
      <c r="H108" s="114"/>
      <c r="I108" s="38"/>
      <c r="J108" s="105">
        <v>0</v>
      </c>
      <c r="K108" s="105">
        <v>0</v>
      </c>
      <c r="L108" s="105">
        <v>0</v>
      </c>
      <c r="M108" s="105">
        <v>0</v>
      </c>
      <c r="N108" s="105">
        <v>0</v>
      </c>
      <c r="O108" s="105">
        <v>0</v>
      </c>
      <c r="P108" s="39">
        <f t="shared" si="17"/>
        <v>0</v>
      </c>
      <c r="Q108" s="39">
        <v>3604</v>
      </c>
    </row>
    <row r="109" spans="1:18" ht="15.75" customHeight="1">
      <c r="A109" s="33">
        <f>A108+1</f>
        <v>3</v>
      </c>
      <c r="B109" s="34">
        <v>1100</v>
      </c>
      <c r="C109" s="34"/>
      <c r="D109" s="41" t="s">
        <v>269</v>
      </c>
      <c r="E109" s="32"/>
      <c r="F109" s="35" t="s">
        <v>247</v>
      </c>
      <c r="G109" s="32" t="s">
        <v>248</v>
      </c>
      <c r="H109" s="114"/>
      <c r="I109" s="38">
        <v>1963</v>
      </c>
      <c r="J109" s="105">
        <v>8689</v>
      </c>
      <c r="K109" s="105">
        <v>528</v>
      </c>
      <c r="L109" s="105">
        <v>16005</v>
      </c>
      <c r="M109" s="105">
        <v>0</v>
      </c>
      <c r="N109" s="105">
        <v>0</v>
      </c>
      <c r="O109" s="105">
        <v>0</v>
      </c>
      <c r="P109" s="39">
        <f t="shared" si="17"/>
        <v>25222</v>
      </c>
      <c r="Q109" s="39">
        <v>179672</v>
      </c>
    </row>
    <row r="110" spans="1:18" ht="15.75" customHeight="1">
      <c r="A110" s="33">
        <f>A109+1</f>
        <v>4</v>
      </c>
      <c r="B110" s="34">
        <v>1105</v>
      </c>
      <c r="C110" s="34"/>
      <c r="D110" s="41" t="s">
        <v>270</v>
      </c>
      <c r="E110" s="32"/>
      <c r="F110" s="35" t="s">
        <v>247</v>
      </c>
      <c r="G110" s="32" t="s">
        <v>268</v>
      </c>
      <c r="H110" s="114"/>
      <c r="I110" s="38"/>
      <c r="J110" s="105">
        <v>1040</v>
      </c>
      <c r="K110" s="105"/>
      <c r="L110" s="105">
        <v>41917</v>
      </c>
      <c r="M110" s="105"/>
      <c r="N110" s="105"/>
      <c r="O110" s="105">
        <v>200</v>
      </c>
      <c r="P110" s="39">
        <f t="shared" si="17"/>
        <v>43157</v>
      </c>
      <c r="Q110" s="39">
        <v>173508</v>
      </c>
    </row>
    <row r="111" spans="1:18" ht="15.75" customHeight="1">
      <c r="A111" s="62"/>
      <c r="B111" s="74"/>
      <c r="C111" s="74"/>
      <c r="D111" s="48" t="s">
        <v>246</v>
      </c>
      <c r="E111" s="75"/>
      <c r="F111" s="76"/>
      <c r="G111" s="77"/>
      <c r="H111" s="78"/>
      <c r="I111" s="79"/>
      <c r="J111" s="103">
        <f>SUM(J107:J110)</f>
        <v>9729</v>
      </c>
      <c r="K111" s="103">
        <f t="shared" ref="K111:Q111" si="18">SUM(K107:K110)</f>
        <v>528</v>
      </c>
      <c r="L111" s="103">
        <f t="shared" si="18"/>
        <v>58722</v>
      </c>
      <c r="M111" s="103">
        <f t="shared" si="18"/>
        <v>0</v>
      </c>
      <c r="N111" s="103">
        <f t="shared" si="18"/>
        <v>0</v>
      </c>
      <c r="O111" s="103">
        <f t="shared" si="18"/>
        <v>200</v>
      </c>
      <c r="P111" s="103">
        <f t="shared" si="18"/>
        <v>69179</v>
      </c>
      <c r="Q111" s="103">
        <f t="shared" si="18"/>
        <v>362512</v>
      </c>
    </row>
    <row r="112" spans="1:18">
      <c r="A112" s="33"/>
      <c r="B112" s="34"/>
      <c r="C112" s="34"/>
      <c r="D112" s="58"/>
      <c r="E112" s="32"/>
      <c r="F112" s="32"/>
      <c r="G112" s="42"/>
      <c r="H112" s="4"/>
      <c r="I112" s="4"/>
      <c r="J112" s="104"/>
      <c r="K112" s="104"/>
      <c r="L112" s="104"/>
      <c r="M112" s="104"/>
      <c r="N112" s="104"/>
      <c r="O112" s="104"/>
      <c r="P112" s="104"/>
      <c r="Q112" s="104"/>
    </row>
    <row r="113" spans="1:18" s="72" customFormat="1" ht="21" customHeight="1">
      <c r="A113" s="66"/>
      <c r="B113" s="67"/>
      <c r="C113" s="67"/>
      <c r="D113" s="56" t="s">
        <v>205</v>
      </c>
      <c r="E113" s="69"/>
      <c r="F113" s="43"/>
      <c r="G113" s="70"/>
      <c r="H113" s="71"/>
      <c r="I113" s="71"/>
      <c r="J113" s="43"/>
      <c r="K113" s="43"/>
      <c r="L113" s="43"/>
      <c r="M113" s="43"/>
      <c r="N113" s="43"/>
      <c r="O113" s="43"/>
      <c r="P113" s="43"/>
      <c r="Q113" s="43"/>
    </row>
    <row r="114" spans="1:18">
      <c r="A114" s="33">
        <v>1</v>
      </c>
      <c r="B114" s="34">
        <v>2921</v>
      </c>
      <c r="C114" s="34">
        <v>3</v>
      </c>
      <c r="D114" s="41" t="s">
        <v>161</v>
      </c>
      <c r="E114" s="32" t="s">
        <v>162</v>
      </c>
      <c r="F114" s="35" t="s">
        <v>124</v>
      </c>
      <c r="G114" s="35"/>
      <c r="H114" s="37"/>
      <c r="I114" s="38"/>
      <c r="J114" s="105">
        <v>0</v>
      </c>
      <c r="K114" s="105">
        <v>0</v>
      </c>
      <c r="L114" s="105">
        <v>0</v>
      </c>
      <c r="M114" s="105">
        <v>0</v>
      </c>
      <c r="N114" s="105">
        <v>0</v>
      </c>
      <c r="O114" s="105">
        <v>0</v>
      </c>
      <c r="P114" s="39">
        <f>J114+K114+L114+M114+N114+O114</f>
        <v>0</v>
      </c>
      <c r="Q114" s="39">
        <v>103</v>
      </c>
      <c r="R114" s="111"/>
    </row>
    <row r="115" spans="1:18" s="53" customFormat="1" ht="22.5" customHeight="1">
      <c r="A115" s="80"/>
      <c r="B115" s="81"/>
      <c r="C115" s="81"/>
      <c r="D115" s="82" t="s">
        <v>198</v>
      </c>
      <c r="E115" s="83"/>
      <c r="F115" s="84"/>
      <c r="G115" s="83"/>
      <c r="H115" s="47"/>
      <c r="I115" s="84"/>
      <c r="J115" s="106">
        <f t="shared" ref="J115:Q115" si="19">SUM(J114:J114)</f>
        <v>0</v>
      </c>
      <c r="K115" s="106">
        <f t="shared" si="19"/>
        <v>0</v>
      </c>
      <c r="L115" s="106">
        <f t="shared" si="19"/>
        <v>0</v>
      </c>
      <c r="M115" s="106">
        <f t="shared" si="19"/>
        <v>0</v>
      </c>
      <c r="N115" s="106">
        <f t="shared" si="19"/>
        <v>0</v>
      </c>
      <c r="O115" s="106">
        <f t="shared" si="19"/>
        <v>0</v>
      </c>
      <c r="P115" s="106">
        <f t="shared" si="19"/>
        <v>0</v>
      </c>
      <c r="Q115" s="106">
        <f t="shared" si="19"/>
        <v>103</v>
      </c>
    </row>
    <row r="116" spans="1:18" s="53" customFormat="1" ht="13.5" customHeight="1" thickBot="1">
      <c r="A116" s="85"/>
      <c r="B116" s="86"/>
      <c r="C116" s="86"/>
      <c r="D116" s="87"/>
      <c r="E116" s="88"/>
      <c r="F116" s="89"/>
      <c r="G116" s="88"/>
      <c r="H116" s="90"/>
      <c r="I116" s="89"/>
      <c r="J116" s="91"/>
      <c r="K116" s="91"/>
      <c r="L116" s="91"/>
      <c r="M116" s="91"/>
      <c r="N116" s="91"/>
      <c r="O116" s="91"/>
      <c r="P116" s="91"/>
      <c r="Q116" s="91"/>
    </row>
    <row r="117" spans="1:18" s="94" customFormat="1" ht="23.25" customHeight="1" thickTop="1">
      <c r="A117" s="92">
        <f>A31+A60+A72+A88+A103+A110+A114</f>
        <v>89</v>
      </c>
      <c r="B117" s="93"/>
      <c r="C117" s="93"/>
      <c r="D117" s="61" t="s">
        <v>204</v>
      </c>
      <c r="G117" s="95"/>
      <c r="J117" s="115">
        <f t="shared" ref="J117:Q117" si="20">J116+J104++J111+J90+J32+J115</f>
        <v>896830</v>
      </c>
      <c r="K117" s="115">
        <f t="shared" si="20"/>
        <v>62560</v>
      </c>
      <c r="L117" s="115">
        <f t="shared" si="20"/>
        <v>131641.5</v>
      </c>
      <c r="M117" s="115">
        <f t="shared" si="20"/>
        <v>9030.1</v>
      </c>
      <c r="N117" s="115">
        <f t="shared" si="20"/>
        <v>28304</v>
      </c>
      <c r="O117" s="115">
        <f t="shared" si="20"/>
        <v>117264.5</v>
      </c>
      <c r="P117" s="115">
        <f>P116+P104++P111+P90+P32+P115</f>
        <v>1245630.1000000001</v>
      </c>
      <c r="Q117" s="115">
        <f t="shared" si="20"/>
        <v>22433689</v>
      </c>
    </row>
    <row r="118" spans="1:18">
      <c r="A118" s="33"/>
      <c r="B118" s="34"/>
      <c r="C118" s="34"/>
      <c r="D118" s="96"/>
      <c r="E118" s="4"/>
      <c r="F118" s="4"/>
      <c r="G118" s="97"/>
      <c r="H118" s="4"/>
      <c r="I118" s="4"/>
      <c r="J118" s="109"/>
      <c r="K118" s="109"/>
      <c r="L118" s="109"/>
      <c r="M118" s="109"/>
      <c r="N118" s="109"/>
      <c r="O118" s="109"/>
      <c r="P118" s="109"/>
      <c r="Q118" s="4"/>
    </row>
    <row r="119" spans="1:18" s="4" customFormat="1">
      <c r="A119" s="108" t="s">
        <v>267</v>
      </c>
      <c r="B119" s="34"/>
      <c r="C119" s="34"/>
      <c r="D119" s="96"/>
      <c r="G119" s="97"/>
      <c r="Q119" s="32"/>
    </row>
    <row r="120" spans="1:18" s="4" customFormat="1">
      <c r="A120" s="4" t="s">
        <v>199</v>
      </c>
      <c r="B120" s="34"/>
      <c r="C120" s="34"/>
      <c r="D120" s="96"/>
      <c r="G120" s="97"/>
      <c r="J120" s="109"/>
      <c r="Q120" s="32"/>
    </row>
    <row r="121" spans="1:18" s="4" customFormat="1">
      <c r="A121" s="4" t="s">
        <v>200</v>
      </c>
      <c r="B121" s="34"/>
      <c r="C121" s="34"/>
      <c r="D121" s="96"/>
      <c r="G121" s="97"/>
      <c r="Q121" s="32"/>
    </row>
    <row r="122" spans="1:18" s="4" customFormat="1">
      <c r="A122" s="4" t="s">
        <v>201</v>
      </c>
      <c r="B122" s="34"/>
      <c r="C122" s="34"/>
      <c r="D122" s="96"/>
      <c r="G122" s="97"/>
      <c r="Q122" s="32"/>
    </row>
    <row r="123" spans="1:18">
      <c r="A123" s="4" t="s">
        <v>202</v>
      </c>
      <c r="B123" s="34"/>
      <c r="C123" s="34"/>
      <c r="D123" s="96"/>
      <c r="E123" s="4"/>
      <c r="F123" s="4"/>
      <c r="G123" s="97"/>
      <c r="H123" s="4"/>
      <c r="I123" s="4"/>
      <c r="J123" s="4"/>
      <c r="K123" s="4"/>
      <c r="L123" s="4"/>
      <c r="M123" s="4"/>
      <c r="N123" s="4"/>
      <c r="O123" s="4"/>
      <c r="P123" s="4"/>
      <c r="Q123" s="32"/>
    </row>
    <row r="124" spans="1:18">
      <c r="A124" s="4" t="s">
        <v>203</v>
      </c>
      <c r="B124" s="34"/>
      <c r="C124" s="34"/>
      <c r="D124" s="96"/>
      <c r="Q124" s="113"/>
    </row>
    <row r="125" spans="1:18">
      <c r="A125" s="98"/>
      <c r="Q125" s="113"/>
    </row>
  </sheetData>
  <sortState xmlns:xlrd2="http://schemas.microsoft.com/office/spreadsheetml/2017/richdata2" ref="A107:Y110">
    <sortCondition ref="D107:D110"/>
  </sortState>
  <mergeCells count="1">
    <mergeCell ref="D1:G1"/>
  </mergeCells>
  <pageMargins left="0.70866141732283472" right="0.70866141732283472" top="0.74803149606299213" bottom="0.74803149606299213" header="0.31496062992125984" footer="0.31496062992125984"/>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052D1CBE-B815-477F-89EB-D8B3C5ACA1C7}">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2020-09-30</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Bilgen Harttio Meltem</cp:lastModifiedBy>
  <cp:lastPrinted>2012-02-02T08:55:26Z</cp:lastPrinted>
  <dcterms:created xsi:type="dcterms:W3CDTF">2010-12-14T11:48:21Z</dcterms:created>
  <dcterms:modified xsi:type="dcterms:W3CDTF">2020-11-02T09:12:11Z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